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55" yWindow="65476" windowWidth="6315" windowHeight="7320" tabRatio="513" activeTab="4"/>
  </bookViews>
  <sheets>
    <sheet name="CIS" sheetId="1" r:id="rId1"/>
    <sheet name="CBS" sheetId="2" r:id="rId2"/>
    <sheet name="CCF" sheetId="3" r:id="rId3"/>
    <sheet name="CEqty" sheetId="4" r:id="rId4"/>
    <sheet name="NOTES" sheetId="5" r:id="rId5"/>
  </sheets>
  <externalReferences>
    <externalReference r:id="rId8"/>
    <externalReference r:id="rId9"/>
  </externalReferences>
  <definedNames>
    <definedName name="_xlnm.Print_Area" localSheetId="1">'CBS'!$B$3:$L$65</definedName>
    <definedName name="_xlnm.Print_Area" localSheetId="2">'CCF'!$B$2:$N$70</definedName>
    <definedName name="_xlnm.Print_Area" localSheetId="3">'CEqty'!$A$1:$T$88</definedName>
    <definedName name="_xlnm.Print_Area" localSheetId="0">'CIS'!$A$2:$S$53</definedName>
    <definedName name="_xlnm.Print_Area" localSheetId="4">'NOTES'!$A$1:$R$455</definedName>
  </definedNames>
  <calcPr fullCalcOnLoad="1"/>
</workbook>
</file>

<file path=xl/sharedStrings.xml><?xml version="1.0" encoding="utf-8"?>
<sst xmlns="http://schemas.openxmlformats.org/spreadsheetml/2006/main" count="414" uniqueCount="306">
  <si>
    <t>Taxation</t>
  </si>
  <si>
    <t>INDUSTRONICS BERHAD</t>
  </si>
  <si>
    <t>(Incorporated in Malaysia)</t>
  </si>
  <si>
    <t>INDUSTRONICS BERHAD (23699-X)</t>
  </si>
  <si>
    <t>INDIVIDUAL QUARTER</t>
  </si>
  <si>
    <t>CURRENT</t>
  </si>
  <si>
    <t>YEAR</t>
  </si>
  <si>
    <t>QUARTER</t>
  </si>
  <si>
    <t>(a)</t>
  </si>
  <si>
    <t>(b)</t>
  </si>
  <si>
    <t>PRECEDING</t>
  </si>
  <si>
    <t>Current Assets</t>
  </si>
  <si>
    <t>Short Term Borrowings</t>
  </si>
  <si>
    <t>Reserves</t>
  </si>
  <si>
    <t>Purchases and disposal of quoted securities for the financial period to date:-</t>
  </si>
  <si>
    <t>At 1 January 2005</t>
  </si>
  <si>
    <t>Minority Interests</t>
  </si>
  <si>
    <t>Long Term Borrowings</t>
  </si>
  <si>
    <t>Individual Current</t>
  </si>
  <si>
    <t>Quarter</t>
  </si>
  <si>
    <t>Current</t>
  </si>
  <si>
    <t>Extraordinary Items</t>
  </si>
  <si>
    <t>Purchase/Disposal of Quoted Investments</t>
  </si>
  <si>
    <t>At cost</t>
  </si>
  <si>
    <t>At carrying value/book value</t>
  </si>
  <si>
    <t>At market value</t>
  </si>
  <si>
    <t>a)</t>
  </si>
  <si>
    <t>b)</t>
  </si>
  <si>
    <t>Seasonal or Cyclical Factors</t>
  </si>
  <si>
    <t>Group Borrowings and Debt Securities</t>
  </si>
  <si>
    <t>Segmental Reporting</t>
  </si>
  <si>
    <t>of the treasury shares were sold or cancelled during the current quarter.</t>
  </si>
  <si>
    <t>Profit Forecast</t>
  </si>
  <si>
    <t>BY ORDER OF THE BOARD</t>
  </si>
  <si>
    <t>Dr. Lim Jit Chow</t>
  </si>
  <si>
    <t>Managing Director</t>
  </si>
  <si>
    <t>presented in accordance with the FRS Standard No.133 on Earnings per share.</t>
  </si>
  <si>
    <t>The fully diluted earnings per share for the current quarter and cumulative quarter is anti dilutive and hence they are not</t>
  </si>
  <si>
    <t>a.</t>
  </si>
  <si>
    <t>Share buy-backs, share cancellations and sale of treasury shares</t>
  </si>
  <si>
    <t>(Audited)</t>
  </si>
  <si>
    <t>(Unaudited)</t>
  </si>
  <si>
    <t>Earnings per share</t>
  </si>
  <si>
    <t>Cost of Sales</t>
  </si>
  <si>
    <t>Treasury Shares, at cost</t>
  </si>
  <si>
    <t>Gross Profit</t>
  </si>
  <si>
    <t>Associated Companies</t>
  </si>
  <si>
    <t>STATEMENT OF CHANGES IN EQUITY</t>
  </si>
  <si>
    <t>Share</t>
  </si>
  <si>
    <t>Revaluation</t>
  </si>
  <si>
    <t>Retained</t>
  </si>
  <si>
    <t>capital</t>
  </si>
  <si>
    <t>profits</t>
  </si>
  <si>
    <t>EPS of RM0.50 each - Basic (sen)</t>
  </si>
  <si>
    <t>Shares repurchased</t>
  </si>
  <si>
    <t>Taxation comprises the following:-</t>
  </si>
  <si>
    <t>Current taxation</t>
  </si>
  <si>
    <t>Revenue</t>
  </si>
  <si>
    <t>reserve</t>
  </si>
  <si>
    <t>Dividend paid</t>
  </si>
  <si>
    <t>Other Operating Income</t>
  </si>
  <si>
    <t>Investing Results</t>
  </si>
  <si>
    <t>(The Condensed Consolidated Income Statements should be read in conjunction with the Annual Financial Report</t>
  </si>
  <si>
    <t>CONDENSED CONSOLIDATED INCOME STATEMENTS</t>
  </si>
  <si>
    <t>Finance Costs</t>
  </si>
  <si>
    <t>CONDENSED CONSOLIDATED STATEMENTS OF CHANGES IN EQUITY</t>
  </si>
  <si>
    <t>NOTES TO THE INTERIM FINANCIAL REPORT</t>
  </si>
  <si>
    <t>A1.</t>
  </si>
  <si>
    <t>A2.</t>
  </si>
  <si>
    <t>Qualified audit report</t>
  </si>
  <si>
    <t>A4.</t>
  </si>
  <si>
    <t>A5.</t>
  </si>
  <si>
    <t>A6.</t>
  </si>
  <si>
    <t>A7.</t>
  </si>
  <si>
    <t>A8.</t>
  </si>
  <si>
    <t>A9.</t>
  </si>
  <si>
    <t>A10.</t>
  </si>
  <si>
    <t>A11.</t>
  </si>
  <si>
    <t>A12.</t>
  </si>
  <si>
    <t>B1.</t>
  </si>
  <si>
    <t>B2.</t>
  </si>
  <si>
    <t>B3.</t>
  </si>
  <si>
    <t>B4.</t>
  </si>
  <si>
    <t>B5.</t>
  </si>
  <si>
    <t>B6.</t>
  </si>
  <si>
    <t>B7.</t>
  </si>
  <si>
    <t>B8.</t>
  </si>
  <si>
    <t>B9.</t>
  </si>
  <si>
    <t>B10.</t>
  </si>
  <si>
    <t>B11.</t>
  </si>
  <si>
    <t>B12.</t>
  </si>
  <si>
    <t>B13.</t>
  </si>
  <si>
    <t>Basic earnings per share</t>
  </si>
  <si>
    <t>Weighted average no. of ordinary</t>
  </si>
  <si>
    <t>Not applicable as no profit forecast was published.</t>
  </si>
  <si>
    <t xml:space="preserve">   shares in issue</t>
  </si>
  <si>
    <t>Basic earnings per share (sen)</t>
  </si>
  <si>
    <t>CUMULATIVE QUARTERS</t>
  </si>
  <si>
    <t>Cumulative Quarters</t>
  </si>
  <si>
    <t>Operating profit before changes in working capital</t>
  </si>
  <si>
    <t>Total Sale Proceeds</t>
  </si>
  <si>
    <t>Deferred taxation</t>
  </si>
  <si>
    <t>Foreign</t>
  </si>
  <si>
    <t xml:space="preserve">exchange </t>
  </si>
  <si>
    <t>Bank overdraft</t>
  </si>
  <si>
    <t>ADDITIONAL INFORMATION REQUIRED BY THE BMSB LISTING REQUIREMENTS</t>
  </si>
  <si>
    <t>Total Purchase</t>
  </si>
  <si>
    <t xml:space="preserve"> </t>
  </si>
  <si>
    <t>CASH AND CASH EQUIVALENTS AT END OF PERIOD</t>
  </si>
  <si>
    <t>CASH AND CASH EQUIVALENTS AT BEGINNING OF PERIOD</t>
  </si>
  <si>
    <t>Net profit for the period</t>
  </si>
  <si>
    <t>Net profit before taxation</t>
  </si>
  <si>
    <t>Profit Before Tax</t>
  </si>
  <si>
    <t>Profit After Tax</t>
  </si>
  <si>
    <t>Net Profit for the Period</t>
  </si>
  <si>
    <t>There were no sales of unquoted investments and/or properties for the financial period to date.</t>
  </si>
  <si>
    <t xml:space="preserve">Total Purchases </t>
  </si>
  <si>
    <t>Investment Properties</t>
  </si>
  <si>
    <t>CONDENSED CONSOLIDATED CASH FLOW STATEMENT</t>
  </si>
  <si>
    <t>Current Year</t>
  </si>
  <si>
    <t>Preceding Year</t>
  </si>
  <si>
    <t>CASH FLOWS FROM OPERATING ACTIVITIES</t>
  </si>
  <si>
    <t>Adjustments for non-cash flow:-</t>
  </si>
  <si>
    <t>Non-cash items</t>
  </si>
  <si>
    <t>Non-operating items</t>
  </si>
  <si>
    <t>Net change in current assets</t>
  </si>
  <si>
    <t>Net change in current liabilities</t>
  </si>
  <si>
    <t>Cash generated from operations</t>
  </si>
  <si>
    <t>Interest received</t>
  </si>
  <si>
    <t>Taxes paid</t>
  </si>
  <si>
    <t>CASH FLOWS FROM INVESTING ACTIVITIES</t>
  </si>
  <si>
    <t>Purchase of property, plant and equipment</t>
  </si>
  <si>
    <t>Proceeds from disposal of property, plant and equipment</t>
  </si>
  <si>
    <t>Other investments</t>
  </si>
  <si>
    <t>CASH FLOWS FROM FINANCING ACTIVITIES</t>
  </si>
  <si>
    <t>Transactions with owners</t>
  </si>
  <si>
    <t>Bank borrowings</t>
  </si>
  <si>
    <t>Interest paid</t>
  </si>
  <si>
    <t>Net cash used in financing activities</t>
  </si>
  <si>
    <t>Effects of exchange rate changes</t>
  </si>
  <si>
    <t>CASH AND CASH EQUIVALENTS COMPRISE:</t>
  </si>
  <si>
    <t>(The Condensed Consolidated Cash Flow Statements should be read in conjunction with the Annual Financial Report</t>
  </si>
  <si>
    <t>NET (DECREASE) / INCREASE IN CASH AND CASH EQUIVALENTS</t>
  </si>
  <si>
    <t>Proceeds from disposal of quoted investments</t>
  </si>
  <si>
    <t>Cash &amp; Cash Equivalent</t>
  </si>
  <si>
    <t>CONDENSED CONSOLIDATED BALANCE SHEETS</t>
  </si>
  <si>
    <t>AS AT END OF</t>
  </si>
  <si>
    <t>AS AT</t>
  </si>
  <si>
    <t>FINANCIAL</t>
  </si>
  <si>
    <t>YEAR END</t>
  </si>
  <si>
    <t>Property, Plant and Equipment</t>
  </si>
  <si>
    <t>Intangible Assets</t>
  </si>
  <si>
    <t>Other Investments</t>
  </si>
  <si>
    <t>Inventories &amp; Work-In-Progress</t>
  </si>
  <si>
    <t>Amounts Due from Customers</t>
  </si>
  <si>
    <t>Trade &amp; Other Receivables</t>
  </si>
  <si>
    <t>Current Liabilities</t>
  </si>
  <si>
    <t>Trade &amp; Other Payables</t>
  </si>
  <si>
    <t>Amounts Due to Customers</t>
  </si>
  <si>
    <t>(The Condensed Consolidated Balance Sheets should be read in conjunction with the Annual Financial Report</t>
  </si>
  <si>
    <t>Shares issued pursuant to ESOS</t>
  </si>
  <si>
    <t>Deferred Tax Assets</t>
  </si>
  <si>
    <t>Deferred Tax Liabilities</t>
  </si>
  <si>
    <t>RM</t>
  </si>
  <si>
    <t>Operating Expenses</t>
  </si>
  <si>
    <t>Share Capital</t>
  </si>
  <si>
    <t>Minority Interest</t>
  </si>
  <si>
    <t>Total</t>
  </si>
  <si>
    <t>31/12/2005</t>
  </si>
  <si>
    <t>Proceeds from exercise of ESOS</t>
  </si>
  <si>
    <t>Currency translation differences</t>
  </si>
  <si>
    <t>The business operations of the Group is generally non seasonal.</t>
  </si>
  <si>
    <t>Total Gains on Disposals</t>
  </si>
  <si>
    <t xml:space="preserve">Treasury </t>
  </si>
  <si>
    <t>shares</t>
  </si>
  <si>
    <t>(The Condensed Consolidated Statements of Changes in Equity should be read in conjunction with the Annual Financial Report</t>
  </si>
  <si>
    <t>At 1 January 2002</t>
  </si>
  <si>
    <t>As previously reported</t>
  </si>
  <si>
    <t>Prior year adjustment</t>
  </si>
  <si>
    <t>As restated</t>
  </si>
  <si>
    <t>Revaluation surplus</t>
  </si>
  <si>
    <t>realised on disposal of</t>
  </si>
  <si>
    <t>property, plant &amp; equipment</t>
  </si>
  <si>
    <t>Exchange reserve realised</t>
  </si>
  <si>
    <t>on write-off of associated</t>
  </si>
  <si>
    <t>company</t>
  </si>
  <si>
    <t>Currency translation</t>
  </si>
  <si>
    <t>differences</t>
  </si>
  <si>
    <t>Net gains/(losses) not</t>
  </si>
  <si>
    <t>recognised in the IS</t>
  </si>
  <si>
    <t>Loss for the year</t>
  </si>
  <si>
    <t>Dividend paid in respect of financial</t>
  </si>
  <si>
    <t>year ended 31 December 2001</t>
  </si>
  <si>
    <t>Capitalised for bonus issue</t>
  </si>
  <si>
    <t>At 31 December 2002</t>
  </si>
  <si>
    <t>Secured and unsecured :</t>
  </si>
  <si>
    <t>Total secured borrowings</t>
  </si>
  <si>
    <t>Total unsecured borrowings</t>
  </si>
  <si>
    <t>Total borrowings</t>
  </si>
  <si>
    <t>Short Term and Long Term</t>
  </si>
  <si>
    <t>Total short-term borrowings</t>
  </si>
  <si>
    <t>Total long term borrowings</t>
  </si>
  <si>
    <t>Profit attributable to :</t>
  </si>
  <si>
    <t>Equity holders of the parent</t>
  </si>
  <si>
    <t>for the year ended 31 December 2005)</t>
  </si>
  <si>
    <t>(Restated)</t>
  </si>
  <si>
    <t>ASSETS</t>
  </si>
  <si>
    <t>Non-current assets</t>
  </si>
  <si>
    <t>EQUITY AND LIABILITIES</t>
  </si>
  <si>
    <t>Equity attributable to equity holders of the parent</t>
  </si>
  <si>
    <t>Total equity</t>
  </si>
  <si>
    <t>Non-current liabilities</t>
  </si>
  <si>
    <t>TOTAL EQUITY AND LIABILITIES</t>
  </si>
  <si>
    <t xml:space="preserve">Deposits, bank balances and cash </t>
  </si>
  <si>
    <t>Less : Fixed deposit not readily for use</t>
  </si>
  <si>
    <t>&lt;---------------------------------- Reserves-----------------------------------&gt;</t>
  </si>
  <si>
    <t>&lt;-------------------Non Distributable-------------------&gt;</t>
  </si>
  <si>
    <t>Distributable</t>
  </si>
  <si>
    <t>Share-</t>
  </si>
  <si>
    <t>holders</t>
  </si>
  <si>
    <t xml:space="preserve">Minority </t>
  </si>
  <si>
    <t xml:space="preserve">Fund </t>
  </si>
  <si>
    <t>Interest</t>
  </si>
  <si>
    <t>Equity</t>
  </si>
  <si>
    <t>At 31 December 2005</t>
  </si>
  <si>
    <t>Restating investment property at cost</t>
  </si>
  <si>
    <t>model</t>
  </si>
  <si>
    <t>Restated balances as at 1st January 2006</t>
  </si>
  <si>
    <t>Profit(loss) recognised directly to equity</t>
  </si>
  <si>
    <t>The financial statement for the year ended 31 December 2005 was not qualified.</t>
  </si>
  <si>
    <t>this was financed by internally generated funds.</t>
  </si>
  <si>
    <t xml:space="preserve">The above shares are being held and retained as treasury shares as defined under Section 67A of the Companies Act, 1965. The </t>
  </si>
  <si>
    <t>Segmental Revenue</t>
  </si>
  <si>
    <t>Security and fire alarm system</t>
  </si>
  <si>
    <t>Telecommunication and AV/Multimedia &amp; ITS</t>
  </si>
  <si>
    <t>Electronics products and micro-processor systems</t>
  </si>
  <si>
    <t xml:space="preserve">Manufacturing </t>
  </si>
  <si>
    <t xml:space="preserve">Unallocated reconciling </t>
  </si>
  <si>
    <t>Total revenue including inter-segment sales</t>
  </si>
  <si>
    <t>Elimination of inter-segment sales</t>
  </si>
  <si>
    <t xml:space="preserve">Total </t>
  </si>
  <si>
    <t>Segmental Results</t>
  </si>
  <si>
    <t>Segmental profit</t>
  </si>
  <si>
    <t>Unallocated income(expenses)</t>
  </si>
  <si>
    <t>Profit from operation</t>
  </si>
  <si>
    <t>A13.</t>
  </si>
  <si>
    <t>B14.</t>
  </si>
  <si>
    <t>Effect of exchange rate changes</t>
  </si>
  <si>
    <t xml:space="preserve">Comparatives </t>
  </si>
  <si>
    <t>The following comparative amounts have been restated due to the adoption of the new and revised FRSs:</t>
  </si>
  <si>
    <t xml:space="preserve">Previously </t>
  </si>
  <si>
    <t>Adjustments</t>
  </si>
  <si>
    <t>Restated</t>
  </si>
  <si>
    <t>stated</t>
  </si>
  <si>
    <t>As at 31 December 2005</t>
  </si>
  <si>
    <t xml:space="preserve">Investment properties </t>
  </si>
  <si>
    <t>A3</t>
  </si>
  <si>
    <t>A14.</t>
  </si>
  <si>
    <t>Prepaid Interest in Leased Land</t>
  </si>
  <si>
    <t>TOTAL ASSETS</t>
  </si>
  <si>
    <t>Total Non-current liabilities</t>
  </si>
  <si>
    <t>Total Current Liabilities</t>
  </si>
  <si>
    <t xml:space="preserve">Net profit for the period </t>
  </si>
  <si>
    <t xml:space="preserve">Total recognised income and expense for </t>
  </si>
  <si>
    <t>the period</t>
  </si>
  <si>
    <t>Repurchased during the period</t>
  </si>
  <si>
    <t>Property, plant and equipment</t>
  </si>
  <si>
    <t xml:space="preserve">Revaluation Reserve </t>
  </si>
  <si>
    <t xml:space="preserve">Minority Interest </t>
  </si>
  <si>
    <t>Related Party Transactions</t>
  </si>
  <si>
    <t>The significant transactions and balances with related parties of the Group during the current quarter are listed below :-</t>
  </si>
  <si>
    <t xml:space="preserve">Transactions for the </t>
  </si>
  <si>
    <t>Balance due from/(to)</t>
  </si>
  <si>
    <t xml:space="preserve"> current quarter</t>
  </si>
  <si>
    <t xml:space="preserve">Rental paid to a company in which </t>
  </si>
  <si>
    <t>Dr Lim Jit Chow and Lim Hsiu Hoon have interests.</t>
  </si>
  <si>
    <t xml:space="preserve">Interest charged on the loan given to </t>
  </si>
  <si>
    <t>an associate company, PDX.com Sdn Bhd</t>
  </si>
  <si>
    <t>Net cash generating from / (used in) operating activities</t>
  </si>
  <si>
    <t>Net cash used in investing activities</t>
  </si>
  <si>
    <t>Not applicable under the new and revised FRSs</t>
  </si>
  <si>
    <t>AS AT 30 JUNE 2006</t>
  </si>
  <si>
    <t>30/6/2006</t>
  </si>
  <si>
    <t>Net Assets  per share of RM0.50 each (RM)</t>
  </si>
  <si>
    <t>30/06/2006</t>
  </si>
  <si>
    <t>30/06/2005</t>
  </si>
  <si>
    <t>FOR THE PERIOD ENDED 30 JUNE 2006</t>
  </si>
  <si>
    <t>At 30  June 2005</t>
  </si>
  <si>
    <t>Dividends paid</t>
  </si>
  <si>
    <t>At 30 June 2006</t>
  </si>
  <si>
    <t>6 Months Ended</t>
  </si>
  <si>
    <t>30.6.2006</t>
  </si>
  <si>
    <t>30.6.2005</t>
  </si>
  <si>
    <t>Dividend income</t>
  </si>
  <si>
    <t xml:space="preserve">Dividends paid </t>
  </si>
  <si>
    <t>Dividends paid to minority shareholders of</t>
  </si>
  <si>
    <t>subsidiary companies</t>
  </si>
  <si>
    <t>During the current quarter, the Company repurchased a total of 245,300 of its own shares from the open market at an average</t>
  </si>
  <si>
    <t xml:space="preserve">price of RM0.493 per share. The total consideration paid for the repurchase including transaction costs was RM121,081 and </t>
  </si>
  <si>
    <t>total number of shares held as treasury shares as at 30 June 2006 was 954,100 at an average price per share of RM0.494. None</t>
  </si>
  <si>
    <t>30/6/2005</t>
  </si>
  <si>
    <t>at 30/6/2006</t>
  </si>
  <si>
    <t>Investment in quoted securities as at 30 June 2006:-</t>
  </si>
  <si>
    <t>Total Group Borrowings as at 30 June 2006:-</t>
  </si>
  <si>
    <t>28 August 2006</t>
  </si>
  <si>
    <t>Non-Current Aseets Classified As Held For Sale</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</si>
</sst>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 #,##0.0_);_(* \(#,##0.0\);_(* &quot;-&quot;_);_(@_)"/>
    <numFmt numFmtId="167" formatCode="_(* #,##0.00_);_(* \(#,##0.00\);_(* &quot;-&quot;_);_(@_)"/>
    <numFmt numFmtId="168" formatCode="#,##0.0_);\(#,##0.0\)"/>
    <numFmt numFmtId="169" formatCode="_(* #,##0.0_);_(* \(#,##0.0\);_(* &quot;-&quot;??_);_(@_)"/>
    <numFmt numFmtId="170" formatCode="_(* #,##0_);_(* \(#,##0\);_(* &quot;-&quot;??_);_(@_)"/>
    <numFmt numFmtId="171" formatCode="_(* #,##0.0000_);_(* \(#,##0.0000\);_(* &quot;-&quot;??_);_(@_)"/>
    <numFmt numFmtId="172" formatCode="_(* #,##0.000_);_(* \(#,##0.000\);_(* &quot;-&quot;???_);_(@_)"/>
    <numFmt numFmtId="173" formatCode="_(* #,##0.0000_);_(* \(#,##0.0000\);_(* &quot;-&quot;????_);_(@_)"/>
    <numFmt numFmtId="174" formatCode="_(* #,##0.00_);_(* \(#,##0.00\);_(* &quot;-&quot;?_);_(@_)"/>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quot;Q&quot;#,##0_);\(&quot;Q&quot;#,##0\)"/>
    <numFmt numFmtId="184" formatCode="&quot;Q&quot;#,##0_);[Red]\(&quot;Q&quot;#,##0\)"/>
    <numFmt numFmtId="185" formatCode="&quot;Q&quot;#,##0.00_);\(&quot;Q&quot;#,##0.00\)"/>
    <numFmt numFmtId="186" formatCode="&quot;Q&quot;#,##0.00_);[Red]\(&quot;Q&quot;#,##0.00\)"/>
    <numFmt numFmtId="187" formatCode="_(&quot;Q&quot;* #,##0_);_(&quot;Q&quot;* \(#,##0\);_(&quot;Q&quot;* &quot;-&quot;_);_(@_)"/>
    <numFmt numFmtId="188" formatCode="_(&quot;Q&quot;* #,##0.00_);_(&quot;Q&quot;* \(#,##0.00\);_(&quot;Q&quot;* &quot;-&quot;??_);_(@_)"/>
    <numFmt numFmtId="189" formatCode="#,##0.000"/>
    <numFmt numFmtId="190" formatCode="#,##0.0000"/>
    <numFmt numFmtId="191" formatCode="0.00000000"/>
    <numFmt numFmtId="192" formatCode="0.0000000"/>
    <numFmt numFmtId="193" formatCode="0.000000"/>
    <numFmt numFmtId="194" formatCode="0.00000"/>
    <numFmt numFmtId="195" formatCode="0.0000"/>
    <numFmt numFmtId="196" formatCode="0.0"/>
    <numFmt numFmtId="197" formatCode="#,##0.0"/>
    <numFmt numFmtId="198" formatCode="0.00_);\(0.00\)"/>
    <numFmt numFmtId="199" formatCode="_(* #,##0.000_);_(* \(#,##0.000\);_(* &quot;-&quot;_);_(@_)"/>
    <numFmt numFmtId="200" formatCode="_(* #,##0.0000_);_(* \(#,##0.0000\);_(* &quot;-&quot;_);_(@_)"/>
    <numFmt numFmtId="201" formatCode="_(* #,##0.000_);_(* \(#,##0.000\);_(* &quot;-&quot;??_);_(@_)"/>
    <numFmt numFmtId="202" formatCode="_(&quot;RM&quot;* #,##0.00_);_(&quot;RM&quot;* \(#,##0.00\);_(&quot;RM&quot;* &quot;-&quot;??_);_(@_)"/>
    <numFmt numFmtId="203" formatCode="_(&quot;RM&quot;* #,##0_);_(&quot;RM&quot;* \(#,##0\);_(&quot;RM&quot;* &quot;-&quot;_);_(@_)"/>
    <numFmt numFmtId="204" formatCode="&quot;Yes&quot;;&quot;Yes&quot;;&quot;No&quot;"/>
    <numFmt numFmtId="205" formatCode="&quot;True&quot;;&quot;True&quot;;&quot;False&quot;"/>
    <numFmt numFmtId="206" formatCode="&quot;On&quot;;&quot;On&quot;;&quot;Off&quot;"/>
    <numFmt numFmtId="207" formatCode="_(* #,##0.00000_);_(* \(#,##0.00000\);_(* &quot;-&quot;??_);_(@_)"/>
    <numFmt numFmtId="208" formatCode="#,##0.000_);\(#,##0.000\)"/>
    <numFmt numFmtId="209" formatCode="#,##0.0000_);\(#,##0.0000\)"/>
    <numFmt numFmtId="210" formatCode="_(* #,##0.0_);_(* \(#,##0.0\);_(* &quot;-&quot;?_);_(@_)"/>
    <numFmt numFmtId="211" formatCode="0_);\(0\)"/>
    <numFmt numFmtId="212" formatCode="_-* #,##0_-;\-* #,##0_-;_-* &quot;-&quot;??_-;_-@_-"/>
    <numFmt numFmtId="213" formatCode="0_);[Red]\(0\)"/>
    <numFmt numFmtId="214" formatCode="_(* #,##0.000_);_(* \(#,##0.000\);_(* &quot;-&quot;?_);_(@_)"/>
    <numFmt numFmtId="215" formatCode="_(* #,##0.0000_);_(* \(#,##0.0000\);_(* &quot;-&quot;?_);_(@_)"/>
    <numFmt numFmtId="216" formatCode="_-&quot;$&quot;* #,##0.00_-;\-&quot;$&quot;* #,##0.00_-;_-&quot;$&quot;* &quot;-&quot;??_-;_-@_-"/>
    <numFmt numFmtId="217" formatCode="_-&quot;$&quot;* #,##0_-;\-&quot;$&quot;* #,##0_-;_-&quot;$&quot;* &quot;-&quot;_-;_-@_-"/>
    <numFmt numFmtId="218" formatCode="00000"/>
    <numFmt numFmtId="219" formatCode="&quot;RM&quot;#,##0;\-&quot;RM&quot;#,##0"/>
    <numFmt numFmtId="220" formatCode="&quot;RM&quot;#,##0;[Red]\-&quot;RM&quot;#,##0"/>
    <numFmt numFmtId="221" formatCode="&quot;RM&quot;#,##0.00;\-&quot;RM&quot;#,##0.00"/>
    <numFmt numFmtId="222" formatCode="&quot;RM&quot;#,##0.00;[Red]\-&quot;RM&quot;#,##0.00"/>
    <numFmt numFmtId="223" formatCode="_-&quot;RM&quot;* #,##0_-;\-&quot;RM&quot;* #,##0_-;_-&quot;RM&quot;* &quot;-&quot;_-;_-@_-"/>
    <numFmt numFmtId="224" formatCode="_-&quot;RM&quot;* #,##0.00_-;\-&quot;RM&quot;* #,##0.00_-;_-&quot;RM&quot;* &quot;-&quot;??_-;_-@_-"/>
    <numFmt numFmtId="225" formatCode="_(* #,##0.000000_);_(* \(#,##0.000000\);_(* &quot;-&quot;??_);_(@_)"/>
  </numFmts>
  <fonts count="15">
    <font>
      <sz val="12"/>
      <name val="Arial"/>
      <family val="0"/>
    </font>
    <font>
      <b/>
      <sz val="12"/>
      <color indexed="8"/>
      <name val="Arial"/>
      <family val="0"/>
    </font>
    <font>
      <i/>
      <sz val="10"/>
      <name val="Arial"/>
      <family val="0"/>
    </font>
    <font>
      <b/>
      <i/>
      <sz val="10"/>
      <name val="Arial"/>
      <family val="0"/>
    </font>
    <font>
      <b/>
      <sz val="12"/>
      <name val="Arial"/>
      <family val="0"/>
    </font>
    <font>
      <u val="single"/>
      <sz val="12"/>
      <name val="Arial"/>
      <family val="2"/>
    </font>
    <font>
      <u val="single"/>
      <sz val="7.2"/>
      <color indexed="12"/>
      <name val="Arial"/>
      <family val="0"/>
    </font>
    <font>
      <u val="single"/>
      <sz val="7.2"/>
      <color indexed="36"/>
      <name val="Arial"/>
      <family val="0"/>
    </font>
    <font>
      <sz val="10"/>
      <name val="Arial"/>
      <family val="0"/>
    </font>
    <font>
      <sz val="12"/>
      <name val="CG Times"/>
      <family val="0"/>
    </font>
    <font>
      <sz val="10"/>
      <name val="Times New Roman"/>
      <family val="0"/>
    </font>
    <font>
      <sz val="12"/>
      <name val="Times New Roman"/>
      <family val="1"/>
    </font>
    <font>
      <b/>
      <sz val="14"/>
      <name val="Arial"/>
      <family val="2"/>
    </font>
    <font>
      <b/>
      <sz val="10"/>
      <name val="Arial"/>
      <family val="2"/>
    </font>
    <font>
      <sz val="8"/>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3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8" fillId="0" borderId="0">
      <alignment/>
      <protection/>
    </xf>
    <xf numFmtId="0" fontId="10" fillId="0" borderId="0">
      <alignment/>
      <protection/>
    </xf>
    <xf numFmtId="0" fontId="8" fillId="0" borderId="0">
      <alignment/>
      <protection/>
    </xf>
    <xf numFmtId="9" fontId="8" fillId="0" borderId="0" applyFont="0" applyFill="0" applyBorder="0" applyAlignment="0" applyProtection="0"/>
  </cellStyleXfs>
  <cellXfs count="188">
    <xf numFmtId="0" fontId="0" fillId="2" borderId="0" xfId="0" applyNumberFormat="1" applyAlignment="1">
      <alignment/>
    </xf>
    <xf numFmtId="0" fontId="0" fillId="2" borderId="0" xfId="0" applyNumberFormat="1" applyAlignment="1">
      <alignment horizontal="center"/>
    </xf>
    <xf numFmtId="0" fontId="4" fillId="2" borderId="0" xfId="0" applyNumberFormat="1" applyFont="1" applyAlignment="1">
      <alignment/>
    </xf>
    <xf numFmtId="0" fontId="0" fillId="2" borderId="0" xfId="0" applyNumberFormat="1" applyBorder="1" applyAlignment="1">
      <alignment/>
    </xf>
    <xf numFmtId="41" fontId="0" fillId="2" borderId="1" xfId="0" applyNumberFormat="1" applyBorder="1" applyAlignment="1">
      <alignment/>
    </xf>
    <xf numFmtId="41" fontId="0" fillId="2" borderId="0" xfId="0" applyNumberFormat="1" applyAlignment="1">
      <alignment/>
    </xf>
    <xf numFmtId="41" fontId="0" fillId="2" borderId="2" xfId="0" applyNumberFormat="1" applyBorder="1" applyAlignment="1">
      <alignment/>
    </xf>
    <xf numFmtId="41" fontId="0" fillId="2" borderId="0" xfId="0" applyNumberFormat="1" applyBorder="1" applyAlignment="1">
      <alignment/>
    </xf>
    <xf numFmtId="0" fontId="0" fillId="2" borderId="2" xfId="0" applyNumberFormat="1" applyBorder="1" applyAlignment="1">
      <alignment/>
    </xf>
    <xf numFmtId="0" fontId="0" fillId="2" borderId="0" xfId="0" applyNumberFormat="1" applyAlignment="1" quotePrefix="1">
      <alignment horizontal="center"/>
    </xf>
    <xf numFmtId="0" fontId="0" fillId="2" borderId="0" xfId="0" applyNumberFormat="1" applyFont="1" applyAlignment="1">
      <alignment/>
    </xf>
    <xf numFmtId="0" fontId="0" fillId="2" borderId="0" xfId="0" applyNumberFormat="1" applyBorder="1" applyAlignment="1">
      <alignment horizontal="center"/>
    </xf>
    <xf numFmtId="0" fontId="0" fillId="2" borderId="2" xfId="0" applyNumberFormat="1" applyBorder="1" applyAlignment="1" quotePrefix="1">
      <alignment horizontal="center"/>
    </xf>
    <xf numFmtId="0" fontId="0" fillId="2" borderId="0" xfId="0" applyAlignment="1">
      <alignment/>
    </xf>
    <xf numFmtId="0" fontId="0" fillId="2" borderId="0" xfId="0" applyNumberFormat="1" applyAlignment="1" quotePrefix="1">
      <alignment/>
    </xf>
    <xf numFmtId="15" fontId="0" fillId="2" borderId="0" xfId="0" applyNumberFormat="1" applyAlignment="1" quotePrefix="1">
      <alignment/>
    </xf>
    <xf numFmtId="41" fontId="0" fillId="2" borderId="3" xfId="0" applyNumberFormat="1" applyBorder="1" applyAlignment="1">
      <alignment/>
    </xf>
    <xf numFmtId="0" fontId="0" fillId="2" borderId="0" xfId="0" applyBorder="1" applyAlignment="1">
      <alignment/>
    </xf>
    <xf numFmtId="0" fontId="0" fillId="2" borderId="0" xfId="0" applyBorder="1" applyAlignment="1">
      <alignment horizontal="center"/>
    </xf>
    <xf numFmtId="0" fontId="0" fillId="2" borderId="0" xfId="0" applyBorder="1" applyAlignment="1" quotePrefix="1">
      <alignment horizontal="center"/>
    </xf>
    <xf numFmtId="0" fontId="0" fillId="2" borderId="0" xfId="0" applyBorder="1" applyAlignment="1" quotePrefix="1">
      <alignment/>
    </xf>
    <xf numFmtId="167" fontId="0" fillId="2" borderId="0" xfId="0" applyNumberFormat="1" applyBorder="1" applyAlignment="1">
      <alignment/>
    </xf>
    <xf numFmtId="0" fontId="0" fillId="2" borderId="4" xfId="0" applyNumberFormat="1" applyBorder="1" applyAlignment="1">
      <alignment/>
    </xf>
    <xf numFmtId="0" fontId="0" fillId="2" borderId="0" xfId="0" applyBorder="1" applyAlignment="1">
      <alignment/>
    </xf>
    <xf numFmtId="0" fontId="4" fillId="2" borderId="0" xfId="0" applyNumberFormat="1" applyFont="1" applyBorder="1" applyAlignment="1">
      <alignment/>
    </xf>
    <xf numFmtId="0" fontId="0" fillId="2" borderId="0" xfId="0" applyNumberFormat="1" applyFont="1" applyBorder="1" applyAlignment="1">
      <alignment/>
    </xf>
    <xf numFmtId="41" fontId="0" fillId="2" borderId="0" xfId="0" applyNumberFormat="1" applyBorder="1" applyAlignment="1" quotePrefix="1">
      <alignment horizontal="center"/>
    </xf>
    <xf numFmtId="0" fontId="4" fillId="2" borderId="0" xfId="0" applyFont="1" applyBorder="1" applyAlignment="1">
      <alignment/>
    </xf>
    <xf numFmtId="0" fontId="4" fillId="2" borderId="0" xfId="0" applyNumberFormat="1" applyFont="1" applyAlignment="1">
      <alignment/>
    </xf>
    <xf numFmtId="41" fontId="0" fillId="2" borderId="0" xfId="0" applyNumberFormat="1" applyBorder="1" applyAlignment="1" quotePrefix="1">
      <alignment/>
    </xf>
    <xf numFmtId="41" fontId="0" fillId="2" borderId="0" xfId="0" applyNumberFormat="1" applyBorder="1" applyAlignment="1">
      <alignment/>
    </xf>
    <xf numFmtId="0" fontId="4" fillId="2" borderId="0" xfId="0" applyFont="1" applyBorder="1" applyAlignment="1">
      <alignment horizontal="right"/>
    </xf>
    <xf numFmtId="0" fontId="0" fillId="2" borderId="0" xfId="0" applyNumberFormat="1" applyFont="1" applyAlignment="1">
      <alignment/>
    </xf>
    <xf numFmtId="0" fontId="0" fillId="2" borderId="0" xfId="0" applyNumberFormat="1" applyFont="1" applyAlignment="1">
      <alignment horizontal="left" wrapText="1"/>
    </xf>
    <xf numFmtId="43" fontId="0" fillId="2" borderId="0" xfId="0" applyNumberFormat="1" applyBorder="1" applyAlignment="1">
      <alignment/>
    </xf>
    <xf numFmtId="0" fontId="0" fillId="0" borderId="0" xfId="26" applyFont="1">
      <alignment/>
      <protection/>
    </xf>
    <xf numFmtId="0" fontId="0" fillId="0" borderId="0" xfId="26" applyFont="1" applyBorder="1">
      <alignment/>
      <protection/>
    </xf>
    <xf numFmtId="0" fontId="9" fillId="0" borderId="0" xfId="26" applyFont="1">
      <alignment/>
      <protection/>
    </xf>
    <xf numFmtId="3" fontId="9" fillId="0" borderId="0" xfId="26" applyNumberFormat="1" applyFont="1">
      <alignment/>
      <protection/>
    </xf>
    <xf numFmtId="0" fontId="11" fillId="0" borderId="0" xfId="27" applyFont="1">
      <alignment/>
      <protection/>
    </xf>
    <xf numFmtId="0" fontId="0" fillId="2" borderId="0" xfId="0" applyNumberFormat="1" applyBorder="1" applyAlignment="1" quotePrefix="1">
      <alignment horizontal="center"/>
    </xf>
    <xf numFmtId="41" fontId="0" fillId="2" borderId="5" xfId="0" applyNumberFormat="1" applyBorder="1" applyAlignment="1">
      <alignment/>
    </xf>
    <xf numFmtId="0" fontId="0" fillId="2" borderId="6" xfId="0" applyNumberFormat="1" applyBorder="1" applyAlignment="1" quotePrefix="1">
      <alignment horizontal="center"/>
    </xf>
    <xf numFmtId="41" fontId="0" fillId="2" borderId="2" xfId="0" applyNumberFormat="1" applyBorder="1" applyAlignment="1" quotePrefix="1">
      <alignment horizontal="center"/>
    </xf>
    <xf numFmtId="41" fontId="11" fillId="0" borderId="0" xfId="16" applyFont="1" applyAlignment="1">
      <alignment/>
    </xf>
    <xf numFmtId="41" fontId="0" fillId="2" borderId="0" xfId="0" applyNumberFormat="1" applyFont="1" applyAlignment="1">
      <alignment/>
    </xf>
    <xf numFmtId="41" fontId="0" fillId="2" borderId="0" xfId="0" applyNumberFormat="1" applyFont="1" applyBorder="1" applyAlignment="1">
      <alignment/>
    </xf>
    <xf numFmtId="0" fontId="8" fillId="0" borderId="0" xfId="28">
      <alignment/>
      <protection/>
    </xf>
    <xf numFmtId="0" fontId="4" fillId="0" borderId="0" xfId="28" applyFont="1">
      <alignment/>
      <protection/>
    </xf>
    <xf numFmtId="0" fontId="13" fillId="0" borderId="0" xfId="28" applyFont="1">
      <alignment/>
      <protection/>
    </xf>
    <xf numFmtId="0" fontId="8" fillId="0" borderId="0" xfId="28" applyAlignment="1">
      <alignment horizontal="right"/>
      <protection/>
    </xf>
    <xf numFmtId="0" fontId="8" fillId="0" borderId="0" xfId="28" applyAlignment="1" quotePrefix="1">
      <alignment horizontal="right"/>
      <protection/>
    </xf>
    <xf numFmtId="41" fontId="8" fillId="0" borderId="0" xfId="28" applyNumberFormat="1" applyBorder="1" applyAlignment="1">
      <alignment horizontal="right"/>
      <protection/>
    </xf>
    <xf numFmtId="41" fontId="8" fillId="0" borderId="2" xfId="28" applyNumberFormat="1" applyBorder="1" applyAlignment="1">
      <alignment horizontal="right"/>
      <protection/>
    </xf>
    <xf numFmtId="0" fontId="8" fillId="0" borderId="0" xfId="28" applyFont="1">
      <alignment/>
      <protection/>
    </xf>
    <xf numFmtId="41" fontId="8" fillId="0" borderId="1" xfId="28" applyNumberFormat="1" applyBorder="1" applyAlignment="1">
      <alignment horizontal="right"/>
      <protection/>
    </xf>
    <xf numFmtId="0" fontId="5" fillId="2" borderId="0" xfId="0" applyNumberFormat="1" applyFont="1" applyBorder="1" applyAlignment="1">
      <alignment horizontal="center"/>
    </xf>
    <xf numFmtId="41" fontId="8" fillId="0" borderId="7" xfId="28" applyNumberFormat="1" applyBorder="1" applyAlignment="1">
      <alignment horizontal="right"/>
      <protection/>
    </xf>
    <xf numFmtId="0" fontId="8" fillId="0" borderId="0" xfId="28" applyBorder="1">
      <alignment/>
      <protection/>
    </xf>
    <xf numFmtId="0" fontId="12" fillId="2" borderId="0" xfId="0" applyNumberFormat="1" applyFont="1" applyAlignment="1">
      <alignment/>
    </xf>
    <xf numFmtId="0" fontId="0" fillId="0" borderId="0" xfId="28" applyFont="1">
      <alignment/>
      <protection/>
    </xf>
    <xf numFmtId="0" fontId="8" fillId="0" borderId="0" xfId="28" applyAlignment="1">
      <alignment horizontal="center"/>
      <protection/>
    </xf>
    <xf numFmtId="0" fontId="0" fillId="2" borderId="0" xfId="0" applyFill="1" applyBorder="1" applyAlignment="1">
      <alignment horizontal="center"/>
    </xf>
    <xf numFmtId="0" fontId="0" fillId="2" borderId="0" xfId="0" applyFill="1" applyBorder="1" applyAlignment="1" quotePrefix="1">
      <alignment horizontal="center"/>
    </xf>
    <xf numFmtId="0" fontId="0" fillId="2" borderId="0" xfId="0" applyFill="1" applyBorder="1" applyAlignment="1">
      <alignment/>
    </xf>
    <xf numFmtId="41" fontId="8" fillId="0" borderId="8" xfId="28" applyNumberFormat="1" applyBorder="1" applyAlignment="1">
      <alignment horizontal="right"/>
      <protection/>
    </xf>
    <xf numFmtId="41" fontId="8" fillId="0" borderId="9" xfId="28" applyNumberFormat="1" applyBorder="1" applyAlignment="1">
      <alignment horizontal="right"/>
      <protection/>
    </xf>
    <xf numFmtId="0" fontId="8" fillId="0" borderId="2" xfId="28" applyBorder="1">
      <alignment/>
      <protection/>
    </xf>
    <xf numFmtId="0" fontId="0" fillId="2" borderId="0" xfId="0" applyNumberFormat="1" applyAlignment="1">
      <alignment vertical="top" wrapText="1"/>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41" fontId="0" fillId="2" borderId="3" xfId="0" applyNumberFormat="1" applyFont="1" applyBorder="1" applyAlignment="1">
      <alignment/>
    </xf>
    <xf numFmtId="37" fontId="0" fillId="2" borderId="0" xfId="0" applyNumberFormat="1" applyFont="1" applyAlignment="1">
      <alignment/>
    </xf>
    <xf numFmtId="0" fontId="0" fillId="2" borderId="0" xfId="23" applyNumberFormat="1" applyFont="1">
      <alignment/>
      <protection/>
    </xf>
    <xf numFmtId="41" fontId="0" fillId="2" borderId="2" xfId="0" applyNumberFormat="1" applyFont="1" applyBorder="1" applyAlignment="1" quotePrefix="1">
      <alignment/>
    </xf>
    <xf numFmtId="0" fontId="4" fillId="2" borderId="0" xfId="22" applyNumberFormat="1" applyFont="1">
      <alignment/>
      <protection/>
    </xf>
    <xf numFmtId="0" fontId="8" fillId="0" borderId="0" xfId="21">
      <alignment/>
      <protection/>
    </xf>
    <xf numFmtId="0" fontId="0" fillId="2" borderId="0" xfId="22" applyNumberFormat="1" applyFont="1">
      <alignment/>
      <protection/>
    </xf>
    <xf numFmtId="0" fontId="4" fillId="2" borderId="0" xfId="25" applyNumberFormat="1" applyFont="1">
      <alignment/>
      <protection/>
    </xf>
    <xf numFmtId="0" fontId="0" fillId="2" borderId="0" xfId="25" applyNumberFormat="1">
      <alignment/>
      <protection/>
    </xf>
    <xf numFmtId="0" fontId="0" fillId="2" borderId="0" xfId="25" applyNumberFormat="1" applyFont="1" applyAlignment="1">
      <alignment horizontal="center"/>
      <protection/>
    </xf>
    <xf numFmtId="0" fontId="0" fillId="2" borderId="0" xfId="25" applyNumberFormat="1" applyFont="1" applyAlignment="1" quotePrefix="1">
      <alignment horizontal="center"/>
      <protection/>
    </xf>
    <xf numFmtId="0" fontId="0" fillId="2" borderId="0" xfId="22" applyNumberFormat="1" applyAlignment="1">
      <alignment horizontal="center"/>
      <protection/>
    </xf>
    <xf numFmtId="0" fontId="0" fillId="2" borderId="0" xfId="25" applyNumberFormat="1" applyFont="1">
      <alignment/>
      <protection/>
    </xf>
    <xf numFmtId="41" fontId="0" fillId="2" borderId="0" xfId="25" applyNumberFormat="1">
      <alignment/>
      <protection/>
    </xf>
    <xf numFmtId="41" fontId="0" fillId="2" borderId="0" xfId="25" applyNumberFormat="1" applyFill="1">
      <alignment/>
      <protection/>
    </xf>
    <xf numFmtId="41" fontId="0" fillId="2" borderId="2" xfId="25" applyNumberFormat="1" applyFill="1" applyBorder="1">
      <alignment/>
      <protection/>
    </xf>
    <xf numFmtId="41" fontId="0" fillId="2" borderId="2" xfId="25" applyNumberFormat="1" applyBorder="1">
      <alignment/>
      <protection/>
    </xf>
    <xf numFmtId="0" fontId="0" fillId="2" borderId="0" xfId="25" applyNumberFormat="1" applyBorder="1">
      <alignment/>
      <protection/>
    </xf>
    <xf numFmtId="41" fontId="0" fillId="2" borderId="0" xfId="25" applyNumberFormat="1" applyBorder="1">
      <alignment/>
      <protection/>
    </xf>
    <xf numFmtId="41" fontId="0" fillId="2" borderId="3" xfId="25" applyNumberFormat="1" applyBorder="1">
      <alignment/>
      <protection/>
    </xf>
    <xf numFmtId="0" fontId="8" fillId="0" borderId="0" xfId="21" applyNumberFormat="1">
      <alignment/>
      <protection/>
    </xf>
    <xf numFmtId="0" fontId="0" fillId="2" borderId="0" xfId="22" applyFont="1" applyBorder="1">
      <alignment/>
      <protection/>
    </xf>
    <xf numFmtId="0" fontId="0" fillId="2" borderId="0" xfId="22" applyFont="1">
      <alignment/>
      <protection/>
    </xf>
    <xf numFmtId="0" fontId="0" fillId="0" borderId="0" xfId="21" applyNumberFormat="1" applyFont="1">
      <alignment/>
      <protection/>
    </xf>
    <xf numFmtId="41" fontId="0" fillId="0" borderId="0" xfId="21" applyNumberFormat="1" applyFont="1">
      <alignment/>
      <protection/>
    </xf>
    <xf numFmtId="37" fontId="0" fillId="0" borderId="0" xfId="21" applyNumberFormat="1" applyFont="1">
      <alignment/>
      <protection/>
    </xf>
    <xf numFmtId="41" fontId="0" fillId="0" borderId="3" xfId="21" applyNumberFormat="1" applyFont="1" applyBorder="1">
      <alignment/>
      <protection/>
    </xf>
    <xf numFmtId="0" fontId="0" fillId="2" borderId="0" xfId="22" applyNumberFormat="1" applyBorder="1">
      <alignment/>
      <protection/>
    </xf>
    <xf numFmtId="41" fontId="8" fillId="0" borderId="0" xfId="21" applyNumberFormat="1">
      <alignment/>
      <protection/>
    </xf>
    <xf numFmtId="0" fontId="0" fillId="2" borderId="0" xfId="25" applyNumberFormat="1" applyFont="1" applyBorder="1">
      <alignment/>
      <protection/>
    </xf>
    <xf numFmtId="0" fontId="0" fillId="2" borderId="0" xfId="22" applyNumberFormat="1">
      <alignment/>
      <protection/>
    </xf>
    <xf numFmtId="41" fontId="0" fillId="2" borderId="0" xfId="22" applyNumberFormat="1">
      <alignment/>
      <protection/>
    </xf>
    <xf numFmtId="3" fontId="0" fillId="2" borderId="0" xfId="22" applyNumberFormat="1">
      <alignment/>
      <protection/>
    </xf>
    <xf numFmtId="41" fontId="0" fillId="2" borderId="10" xfId="22" applyNumberFormat="1" applyBorder="1">
      <alignment/>
      <protection/>
    </xf>
    <xf numFmtId="41" fontId="0" fillId="2" borderId="11" xfId="22" applyNumberFormat="1" applyBorder="1">
      <alignment/>
      <protection/>
    </xf>
    <xf numFmtId="41" fontId="0" fillId="2" borderId="6" xfId="22" applyNumberFormat="1" applyBorder="1">
      <alignment/>
      <protection/>
    </xf>
    <xf numFmtId="41" fontId="0" fillId="2" borderId="2" xfId="22" applyNumberFormat="1" applyBorder="1">
      <alignment/>
      <protection/>
    </xf>
    <xf numFmtId="3" fontId="0" fillId="2" borderId="0" xfId="22" applyNumberFormat="1" applyBorder="1">
      <alignment/>
      <protection/>
    </xf>
    <xf numFmtId="41" fontId="0" fillId="2" borderId="3" xfId="22" applyNumberFormat="1" applyBorder="1">
      <alignment/>
      <protection/>
    </xf>
    <xf numFmtId="0" fontId="0" fillId="2" borderId="0" xfId="22" applyNumberFormat="1" applyFont="1" applyBorder="1">
      <alignment/>
      <protection/>
    </xf>
    <xf numFmtId="41" fontId="0" fillId="2" borderId="0" xfId="0" applyNumberFormat="1" applyFont="1" applyAlignment="1">
      <alignment horizontal="left"/>
    </xf>
    <xf numFmtId="0" fontId="8" fillId="0" borderId="0" xfId="28" applyFont="1" applyAlignment="1">
      <alignment horizontal="center"/>
      <protection/>
    </xf>
    <xf numFmtId="41" fontId="0" fillId="2" borderId="0" xfId="0" applyNumberFormat="1" applyFont="1" applyAlignment="1">
      <alignment horizontal="center"/>
    </xf>
    <xf numFmtId="0" fontId="8" fillId="0" borderId="4" xfId="28" applyBorder="1">
      <alignment/>
      <protection/>
    </xf>
    <xf numFmtId="0" fontId="8" fillId="0" borderId="12" xfId="28" applyBorder="1">
      <alignment/>
      <protection/>
    </xf>
    <xf numFmtId="41" fontId="8" fillId="0" borderId="0" xfId="28" applyNumberFormat="1" applyBorder="1">
      <alignment/>
      <protection/>
    </xf>
    <xf numFmtId="37" fontId="0" fillId="2" borderId="0" xfId="0" applyNumberFormat="1" applyAlignment="1">
      <alignment/>
    </xf>
    <xf numFmtId="43" fontId="0" fillId="2" borderId="0" xfId="0" applyNumberFormat="1" applyAlignment="1">
      <alignment/>
    </xf>
    <xf numFmtId="0" fontId="4" fillId="2" borderId="0" xfId="0" applyNumberFormat="1" applyFont="1" applyAlignment="1">
      <alignment vertical="top" wrapText="1"/>
    </xf>
    <xf numFmtId="37" fontId="8" fillId="0" borderId="0" xfId="28" applyNumberFormat="1">
      <alignment/>
      <protection/>
    </xf>
    <xf numFmtId="167" fontId="8" fillId="0" borderId="0" xfId="28" applyNumberFormat="1">
      <alignment/>
      <protection/>
    </xf>
    <xf numFmtId="41" fontId="8" fillId="0" borderId="0" xfId="28" applyNumberFormat="1">
      <alignment/>
      <protection/>
    </xf>
    <xf numFmtId="41" fontId="8" fillId="0" borderId="13" xfId="28" applyNumberFormat="1" applyBorder="1" applyAlignment="1">
      <alignment horizontal="right"/>
      <protection/>
    </xf>
    <xf numFmtId="41" fontId="8" fillId="0" borderId="14" xfId="28" applyNumberFormat="1" applyBorder="1" applyAlignment="1">
      <alignment horizontal="right"/>
      <protection/>
    </xf>
    <xf numFmtId="0" fontId="8" fillId="0" borderId="9" xfId="28" applyBorder="1">
      <alignment/>
      <protection/>
    </xf>
    <xf numFmtId="0" fontId="8" fillId="0" borderId="13" xfId="28" applyBorder="1">
      <alignment/>
      <protection/>
    </xf>
    <xf numFmtId="0" fontId="8" fillId="0" borderId="14" xfId="28" applyBorder="1">
      <alignment/>
      <protection/>
    </xf>
    <xf numFmtId="41" fontId="8" fillId="0" borderId="4" xfId="28" applyNumberFormat="1" applyBorder="1" applyAlignment="1">
      <alignment horizontal="right"/>
      <protection/>
    </xf>
    <xf numFmtId="41" fontId="8" fillId="0" borderId="12" xfId="28" applyNumberFormat="1" applyBorder="1" applyAlignment="1">
      <alignment horizontal="right"/>
      <protection/>
    </xf>
    <xf numFmtId="0" fontId="8" fillId="0" borderId="0" xfId="28" applyFont="1" quotePrefix="1">
      <alignment/>
      <protection/>
    </xf>
    <xf numFmtId="41" fontId="8" fillId="0" borderId="0" xfId="28" applyNumberFormat="1" applyBorder="1" applyAlignment="1" quotePrefix="1">
      <alignment horizontal="right"/>
      <protection/>
    </xf>
    <xf numFmtId="0" fontId="8" fillId="0" borderId="0" xfId="21" applyFont="1">
      <alignment/>
      <protection/>
    </xf>
    <xf numFmtId="37" fontId="8" fillId="0" borderId="0" xfId="21" applyNumberFormat="1">
      <alignment/>
      <protection/>
    </xf>
    <xf numFmtId="41" fontId="0" fillId="0" borderId="2" xfId="21" applyNumberFormat="1" applyFont="1" applyBorder="1">
      <alignment/>
      <protection/>
    </xf>
    <xf numFmtId="170" fontId="0" fillId="2" borderId="0" xfId="15" applyNumberFormat="1" applyAlignment="1">
      <alignment/>
    </xf>
    <xf numFmtId="170" fontId="0" fillId="2" borderId="2" xfId="15" applyNumberFormat="1" applyBorder="1" applyAlignment="1">
      <alignment/>
    </xf>
    <xf numFmtId="170" fontId="0" fillId="2" borderId="3" xfId="15" applyNumberFormat="1" applyBorder="1" applyAlignment="1">
      <alignment/>
    </xf>
    <xf numFmtId="170" fontId="0" fillId="2" borderId="0" xfId="15" applyNumberFormat="1" applyBorder="1" applyAlignment="1">
      <alignment/>
    </xf>
    <xf numFmtId="0" fontId="8" fillId="0" borderId="0" xfId="21" applyFill="1">
      <alignment/>
      <protection/>
    </xf>
    <xf numFmtId="0" fontId="0" fillId="0" borderId="0" xfId="25" applyNumberFormat="1" applyFill="1">
      <alignment/>
      <protection/>
    </xf>
    <xf numFmtId="0" fontId="0" fillId="0" borderId="0" xfId="25" applyNumberFormat="1" applyFont="1" applyFill="1" applyAlignment="1">
      <alignment horizontal="center"/>
      <protection/>
    </xf>
    <xf numFmtId="0" fontId="0" fillId="0" borderId="0" xfId="25" applyNumberFormat="1" applyFont="1" applyFill="1" applyAlignment="1" quotePrefix="1">
      <alignment horizontal="center"/>
      <protection/>
    </xf>
    <xf numFmtId="0" fontId="0" fillId="0" borderId="0" xfId="22" applyNumberFormat="1" applyFill="1" applyAlignment="1">
      <alignment horizontal="center"/>
      <protection/>
    </xf>
    <xf numFmtId="41" fontId="0" fillId="0" borderId="0" xfId="25" applyNumberFormat="1" applyFill="1">
      <alignment/>
      <protection/>
    </xf>
    <xf numFmtId="41" fontId="0" fillId="0" borderId="2" xfId="25" applyNumberFormat="1" applyFill="1" applyBorder="1">
      <alignment/>
      <protection/>
    </xf>
    <xf numFmtId="41" fontId="0" fillId="0" borderId="0" xfId="25" applyNumberFormat="1" applyFill="1" applyBorder="1">
      <alignment/>
      <protection/>
    </xf>
    <xf numFmtId="41" fontId="0" fillId="0" borderId="3" xfId="25" applyNumberFormat="1" applyFill="1" applyBorder="1">
      <alignment/>
      <protection/>
    </xf>
    <xf numFmtId="0" fontId="8" fillId="0" borderId="0" xfId="21" applyNumberFormat="1" applyFill="1">
      <alignment/>
      <protection/>
    </xf>
    <xf numFmtId="41" fontId="0" fillId="0" borderId="0" xfId="21" applyNumberFormat="1" applyFont="1" applyFill="1">
      <alignment/>
      <protection/>
    </xf>
    <xf numFmtId="41" fontId="0" fillId="0" borderId="2" xfId="21" applyNumberFormat="1" applyFont="1" applyFill="1" applyBorder="1">
      <alignment/>
      <protection/>
    </xf>
    <xf numFmtId="37" fontId="0" fillId="0" borderId="0" xfId="21" applyNumberFormat="1" applyFont="1" applyFill="1">
      <alignment/>
      <protection/>
    </xf>
    <xf numFmtId="41" fontId="0" fillId="0" borderId="3" xfId="21" applyNumberFormat="1" applyFont="1" applyFill="1" applyBorder="1">
      <alignment/>
      <protection/>
    </xf>
    <xf numFmtId="41" fontId="0" fillId="0" borderId="0" xfId="21" applyNumberFormat="1" applyFont="1" applyFill="1" applyBorder="1">
      <alignment/>
      <protection/>
    </xf>
    <xf numFmtId="41" fontId="8" fillId="0" borderId="0" xfId="21" applyNumberFormat="1" applyFill="1">
      <alignment/>
      <protection/>
    </xf>
    <xf numFmtId="167" fontId="0" fillId="2" borderId="0" xfId="0" applyNumberFormat="1" applyBorder="1" applyAlignment="1">
      <alignment horizontal="right"/>
    </xf>
    <xf numFmtId="41" fontId="0" fillId="2" borderId="0" xfId="22" applyNumberFormat="1" applyBorder="1">
      <alignment/>
      <protection/>
    </xf>
    <xf numFmtId="0" fontId="0" fillId="2" borderId="2" xfId="0" applyNumberFormat="1" applyBorder="1" applyAlignment="1">
      <alignment horizontal="center"/>
    </xf>
    <xf numFmtId="0" fontId="5" fillId="2" borderId="0" xfId="0" applyNumberFormat="1" applyFont="1" applyAlignment="1">
      <alignment/>
    </xf>
    <xf numFmtId="41" fontId="0" fillId="2" borderId="15" xfId="22" applyNumberFormat="1" applyBorder="1">
      <alignment/>
      <protection/>
    </xf>
    <xf numFmtId="0" fontId="0" fillId="2" borderId="0" xfId="0" applyFont="1" applyBorder="1" applyAlignment="1">
      <alignment/>
    </xf>
    <xf numFmtId="41" fontId="0" fillId="2" borderId="0" xfId="0" applyNumberFormat="1" applyFill="1" applyBorder="1" applyAlignment="1">
      <alignment/>
    </xf>
    <xf numFmtId="167" fontId="0" fillId="2" borderId="0" xfId="24" applyNumberFormat="1" applyBorder="1">
      <alignment/>
      <protection/>
    </xf>
    <xf numFmtId="0" fontId="0" fillId="2" borderId="0" xfId="23" applyNumberFormat="1">
      <alignment/>
      <protection/>
    </xf>
    <xf numFmtId="170" fontId="0" fillId="2" borderId="0" xfId="15" applyNumberFormat="1" applyFont="1" applyAlignment="1">
      <alignment/>
    </xf>
    <xf numFmtId="0" fontId="0" fillId="2" borderId="0" xfId="0" applyBorder="1" applyAlignment="1">
      <alignment horizontal="left"/>
    </xf>
    <xf numFmtId="0" fontId="0" fillId="2" borderId="0" xfId="0" applyNumberFormat="1" applyBorder="1" applyAlignment="1">
      <alignment horizontal="left"/>
    </xf>
    <xf numFmtId="15" fontId="0" fillId="2" borderId="0" xfId="0" applyNumberFormat="1" applyBorder="1" applyAlignment="1">
      <alignment horizontal="center"/>
    </xf>
    <xf numFmtId="170" fontId="0" fillId="2" borderId="0" xfId="15" applyNumberFormat="1" applyFont="1" applyBorder="1" applyAlignment="1">
      <alignment horizontal="center"/>
    </xf>
    <xf numFmtId="170" fontId="0" fillId="2" borderId="0" xfId="15" applyNumberFormat="1" applyAlignment="1">
      <alignment horizontal="center"/>
    </xf>
    <xf numFmtId="0" fontId="0" fillId="2" borderId="0" xfId="22" applyNumberFormat="1" applyFont="1" applyAlignment="1" quotePrefix="1">
      <alignment horizontal="center"/>
      <protection/>
    </xf>
    <xf numFmtId="0" fontId="0" fillId="2" borderId="0" xfId="22" applyNumberFormat="1" applyFont="1" applyAlignment="1">
      <alignment horizontal="center"/>
      <protection/>
    </xf>
    <xf numFmtId="0" fontId="0" fillId="2" borderId="0" xfId="22" applyNumberFormat="1" applyAlignment="1" quotePrefix="1">
      <alignment horizontal="center"/>
      <protection/>
    </xf>
    <xf numFmtId="0" fontId="4" fillId="2" borderId="0" xfId="22" applyNumberFormat="1" applyFont="1">
      <alignment/>
      <protection/>
    </xf>
    <xf numFmtId="4" fontId="0" fillId="2" borderId="0" xfId="22" applyNumberFormat="1">
      <alignment/>
      <protection/>
    </xf>
    <xf numFmtId="0" fontId="0" fillId="0" borderId="0" xfId="22" applyNumberFormat="1" applyFill="1">
      <alignment/>
      <protection/>
    </xf>
    <xf numFmtId="37" fontId="0" fillId="0" borderId="0" xfId="22" applyNumberFormat="1" applyFill="1">
      <alignment/>
      <protection/>
    </xf>
    <xf numFmtId="41" fontId="0" fillId="0" borderId="0" xfId="22" applyNumberFormat="1" applyFill="1">
      <alignment/>
      <protection/>
    </xf>
    <xf numFmtId="0" fontId="0" fillId="0" borderId="0" xfId="21" applyFont="1">
      <alignment/>
      <protection/>
    </xf>
    <xf numFmtId="0" fontId="0" fillId="2" borderId="0" xfId="25" applyNumberFormat="1" applyFont="1">
      <alignment/>
      <protection/>
    </xf>
    <xf numFmtId="41" fontId="0" fillId="2" borderId="5" xfId="22" applyNumberFormat="1" applyBorder="1">
      <alignment/>
      <protection/>
    </xf>
    <xf numFmtId="0" fontId="8" fillId="0" borderId="0" xfId="28" applyFont="1" applyAlignment="1">
      <alignment horizontal="center"/>
      <protection/>
    </xf>
    <xf numFmtId="0" fontId="8" fillId="0" borderId="0" xfId="28" applyAlignment="1">
      <alignment horizontal="center"/>
      <protection/>
    </xf>
    <xf numFmtId="0" fontId="0" fillId="2" borderId="0" xfId="0" applyNumberFormat="1" applyFont="1" applyAlignment="1">
      <alignment horizontal="left" vertical="top" wrapText="1"/>
    </xf>
    <xf numFmtId="0" fontId="0" fillId="2" borderId="0" xfId="0" applyNumberFormat="1" applyAlignment="1">
      <alignment vertical="top" wrapText="1"/>
    </xf>
    <xf numFmtId="0" fontId="0" fillId="2" borderId="0" xfId="0" applyNumberFormat="1" applyAlignment="1">
      <alignment horizontal="left" vertical="top" wrapText="1"/>
    </xf>
    <xf numFmtId="0" fontId="4" fillId="2" borderId="0" xfId="0" applyNumberFormat="1" applyFont="1" applyAlignment="1">
      <alignment vertical="top" wrapText="1"/>
    </xf>
    <xf numFmtId="0" fontId="0" fillId="2" borderId="0" xfId="0" applyNumberFormat="1" applyFont="1" applyAlignment="1">
      <alignment horizontal="left" wrapText="1"/>
    </xf>
  </cellXfs>
  <cellStyles count="16">
    <cellStyle name="Normal" xfId="0"/>
    <cellStyle name="Comma" xfId="15"/>
    <cellStyle name="Comma [0]" xfId="16"/>
    <cellStyle name="Currency" xfId="17"/>
    <cellStyle name="Currency [0]" xfId="18"/>
    <cellStyle name="Followed Hyperlink" xfId="19"/>
    <cellStyle name="Hyperlink" xfId="20"/>
    <cellStyle name="Normal_CF1" xfId="21"/>
    <cellStyle name="Normal_conso(audit)(ctrl)1203" xfId="22"/>
    <cellStyle name="Normal_conso(ctrl)0303" xfId="23"/>
    <cellStyle name="Normal_conso0303" xfId="24"/>
    <cellStyle name="Normal_consoaudit1200" xfId="25"/>
    <cellStyle name="Normal_QPL" xfId="26"/>
    <cellStyle name="Normal_QPL_1" xfId="27"/>
    <cellStyle name="Normal_Statement_AC"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115</xdr:row>
      <xdr:rowOff>0</xdr:rowOff>
    </xdr:from>
    <xdr:ext cx="104775" cy="257175"/>
    <xdr:sp>
      <xdr:nvSpPr>
        <xdr:cNvPr id="1" name="TextBox 1"/>
        <xdr:cNvSpPr txBox="1">
          <a:spLocks noChangeArrowheads="1"/>
        </xdr:cNvSpPr>
      </xdr:nvSpPr>
      <xdr:spPr>
        <a:xfrm>
          <a:off x="7839075" y="2193607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161925</xdr:colOff>
      <xdr:row>124</xdr:row>
      <xdr:rowOff>0</xdr:rowOff>
    </xdr:from>
    <xdr:ext cx="114300" cy="257175"/>
    <xdr:sp>
      <xdr:nvSpPr>
        <xdr:cNvPr id="2" name="TextBox 2"/>
        <xdr:cNvSpPr txBox="1">
          <a:spLocks noChangeArrowheads="1"/>
        </xdr:cNvSpPr>
      </xdr:nvSpPr>
      <xdr:spPr>
        <a:xfrm>
          <a:off x="6772275" y="23669625"/>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401</xdr:row>
      <xdr:rowOff>0</xdr:rowOff>
    </xdr:from>
    <xdr:to>
      <xdr:col>14</xdr:col>
      <xdr:colOff>1009650</xdr:colOff>
      <xdr:row>401</xdr:row>
      <xdr:rowOff>0</xdr:rowOff>
    </xdr:to>
    <xdr:sp>
      <xdr:nvSpPr>
        <xdr:cNvPr id="3" name="TextBox 3"/>
        <xdr:cNvSpPr txBox="1">
          <a:spLocks noChangeArrowheads="1"/>
        </xdr:cNvSpPr>
      </xdr:nvSpPr>
      <xdr:spPr>
        <a:xfrm>
          <a:off x="723900" y="75180825"/>
          <a:ext cx="81248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30 September 2002, the Group recorded a turnover of RM41.986 million as compared to RM38.837 million achieved for the previous corresponding period, whilst the Group's pre-tax profit posted a decrease of 87% to RM0.308 million.  The decrease in profit was mainly due to impairment loss on quoted investments and share of losses by associated company.
</a:t>
          </a:r>
        </a:p>
      </xdr:txBody>
    </xdr:sp>
    <xdr:clientData/>
  </xdr:twoCellAnchor>
  <xdr:twoCellAnchor>
    <xdr:from>
      <xdr:col>2</xdr:col>
      <xdr:colOff>28575</xdr:colOff>
      <xdr:row>401</xdr:row>
      <xdr:rowOff>0</xdr:rowOff>
    </xdr:from>
    <xdr:to>
      <xdr:col>14</xdr:col>
      <xdr:colOff>933450</xdr:colOff>
      <xdr:row>401</xdr:row>
      <xdr:rowOff>0</xdr:rowOff>
    </xdr:to>
    <xdr:sp>
      <xdr:nvSpPr>
        <xdr:cNvPr id="4" name="TextBox 4"/>
        <xdr:cNvSpPr txBox="1">
          <a:spLocks noChangeArrowheads="1"/>
        </xdr:cNvSpPr>
      </xdr:nvSpPr>
      <xdr:spPr>
        <a:xfrm>
          <a:off x="723900" y="75180825"/>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to improve in the second half year though the overall performance can be significantly affected by the poor results in some of its investments.</a:t>
          </a:r>
        </a:p>
      </xdr:txBody>
    </xdr:sp>
    <xdr:clientData/>
  </xdr:twoCellAnchor>
  <xdr:twoCellAnchor>
    <xdr:from>
      <xdr:col>2</xdr:col>
      <xdr:colOff>28575</xdr:colOff>
      <xdr:row>401</xdr:row>
      <xdr:rowOff>0</xdr:rowOff>
    </xdr:from>
    <xdr:to>
      <xdr:col>14</xdr:col>
      <xdr:colOff>933450</xdr:colOff>
      <xdr:row>401</xdr:row>
      <xdr:rowOff>0</xdr:rowOff>
    </xdr:to>
    <xdr:sp>
      <xdr:nvSpPr>
        <xdr:cNvPr id="5" name="TextBox 5"/>
        <xdr:cNvSpPr txBox="1">
          <a:spLocks noChangeArrowheads="1"/>
        </xdr:cNvSpPr>
      </xdr:nvSpPr>
      <xdr:spPr>
        <a:xfrm>
          <a:off x="723900" y="75180825"/>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RM1.315 million for the quarter under review as compared to a pre-tax loss of RM1.007 million in the preceding quarter.  The profit achieved in the quarter was mainly due to the increased turnover and the lower write-down on quoted investments and investment in associated company.</a:t>
          </a:r>
        </a:p>
      </xdr:txBody>
    </xdr:sp>
    <xdr:clientData/>
  </xdr:twoCellAnchor>
  <xdr:twoCellAnchor>
    <xdr:from>
      <xdr:col>2</xdr:col>
      <xdr:colOff>19050</xdr:colOff>
      <xdr:row>325</xdr:row>
      <xdr:rowOff>0</xdr:rowOff>
    </xdr:from>
    <xdr:to>
      <xdr:col>15</xdr:col>
      <xdr:colOff>0</xdr:colOff>
      <xdr:row>325</xdr:row>
      <xdr:rowOff>0</xdr:rowOff>
    </xdr:to>
    <xdr:sp>
      <xdr:nvSpPr>
        <xdr:cNvPr id="6" name="TextBox 6"/>
        <xdr:cNvSpPr txBox="1">
          <a:spLocks noChangeArrowheads="1"/>
        </xdr:cNvSpPr>
      </xdr:nvSpPr>
      <xdr:spPr>
        <a:xfrm>
          <a:off x="714375" y="60617100"/>
          <a:ext cx="81915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a:t>
          </a:r>
        </a:p>
      </xdr:txBody>
    </xdr:sp>
    <xdr:clientData/>
  </xdr:twoCellAnchor>
  <xdr:twoCellAnchor>
    <xdr:from>
      <xdr:col>2</xdr:col>
      <xdr:colOff>28575</xdr:colOff>
      <xdr:row>352</xdr:row>
      <xdr:rowOff>0</xdr:rowOff>
    </xdr:from>
    <xdr:to>
      <xdr:col>15</xdr:col>
      <xdr:colOff>0</xdr:colOff>
      <xdr:row>352</xdr:row>
      <xdr:rowOff>0</xdr:rowOff>
    </xdr:to>
    <xdr:sp>
      <xdr:nvSpPr>
        <xdr:cNvPr id="7" name="TextBox 7"/>
        <xdr:cNvSpPr txBox="1">
          <a:spLocks noChangeArrowheads="1"/>
        </xdr:cNvSpPr>
      </xdr:nvSpPr>
      <xdr:spPr>
        <a:xfrm>
          <a:off x="723900" y="65846325"/>
          <a:ext cx="81819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twoCellAnchor>
    <xdr:from>
      <xdr:col>2</xdr:col>
      <xdr:colOff>0</xdr:colOff>
      <xdr:row>347</xdr:row>
      <xdr:rowOff>0</xdr:rowOff>
    </xdr:from>
    <xdr:to>
      <xdr:col>16</xdr:col>
      <xdr:colOff>781050</xdr:colOff>
      <xdr:row>351</xdr:row>
      <xdr:rowOff>104775</xdr:rowOff>
    </xdr:to>
    <xdr:sp>
      <xdr:nvSpPr>
        <xdr:cNvPr id="8" name="TextBox 8"/>
        <xdr:cNvSpPr txBox="1">
          <a:spLocks noChangeArrowheads="1"/>
        </xdr:cNvSpPr>
      </xdr:nvSpPr>
      <xdr:spPr>
        <a:xfrm>
          <a:off x="695325" y="64893825"/>
          <a:ext cx="9115425" cy="8667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Off Balance Sheet Financial Instruments</a:t>
          </a:r>
          <a:r>
            <a:rPr lang="en-US" cap="none" sz="1200" b="0" i="0" u="none" baseline="0">
              <a:latin typeface="Arial"/>
              <a:ea typeface="Arial"/>
              <a:cs typeface="Arial"/>
            </a:rPr>
            <a:t>
The Group does not have any financial instruments with off balance sheet risk as at 28 August 2006, the latest practicable date which shall not be earlier than 7 days from the date of issue of the quarterly report.</a:t>
          </a:r>
        </a:p>
      </xdr:txBody>
    </xdr:sp>
    <xdr:clientData/>
  </xdr:twoCellAnchor>
  <xdr:twoCellAnchor>
    <xdr:from>
      <xdr:col>2</xdr:col>
      <xdr:colOff>28575</xdr:colOff>
      <xdr:row>457</xdr:row>
      <xdr:rowOff>0</xdr:rowOff>
    </xdr:from>
    <xdr:to>
      <xdr:col>14</xdr:col>
      <xdr:colOff>933450</xdr:colOff>
      <xdr:row>457</xdr:row>
      <xdr:rowOff>0</xdr:rowOff>
    </xdr:to>
    <xdr:sp>
      <xdr:nvSpPr>
        <xdr:cNvPr id="9" name="TextBox 9"/>
        <xdr:cNvSpPr txBox="1">
          <a:spLocks noChangeArrowheads="1"/>
        </xdr:cNvSpPr>
      </xdr:nvSpPr>
      <xdr:spPr>
        <a:xfrm>
          <a:off x="723900" y="86286975"/>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Utilisation of Proceeds from the Rights Issue</a:t>
          </a:r>
          <a:r>
            <a:rPr lang="en-US" cap="none" sz="1200" b="0" i="0" u="none" baseline="0">
              <a:latin typeface="Arial"/>
              <a:ea typeface="Arial"/>
              <a:cs typeface="Arial"/>
            </a:rPr>
            <a:t>
The status of utilisation of proceeds (from the Rights Issue of three(3) new ordinary shares for every existing five(5) shares held, completed in July 2000) as at 20 August 2001  were as follows:-
</a:t>
          </a:r>
        </a:p>
      </xdr:txBody>
    </xdr:sp>
    <xdr:clientData/>
  </xdr:twoCellAnchor>
  <xdr:twoCellAnchor>
    <xdr:from>
      <xdr:col>3</xdr:col>
      <xdr:colOff>19050</xdr:colOff>
      <xdr:row>457</xdr:row>
      <xdr:rowOff>0</xdr:rowOff>
    </xdr:from>
    <xdr:to>
      <xdr:col>14</xdr:col>
      <xdr:colOff>1009650</xdr:colOff>
      <xdr:row>457</xdr:row>
      <xdr:rowOff>0</xdr:rowOff>
    </xdr:to>
    <xdr:sp>
      <xdr:nvSpPr>
        <xdr:cNvPr id="10" name="TextBox 10"/>
        <xdr:cNvSpPr txBox="1">
          <a:spLocks noChangeArrowheads="1"/>
        </xdr:cNvSpPr>
      </xdr:nvSpPr>
      <xdr:spPr>
        <a:xfrm>
          <a:off x="981075" y="86286975"/>
          <a:ext cx="78676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Board had on 16th November 2000 resolved by way of a final resolution that out of the unutilised proceeds of RM1.57 million originally allocated for working capital for research &amp; development activities, RM1.0 million is to be revised for purpose of working capital for contruction a mobile LED full colour video matrix display board which will form part of the Company's stock for rental or future sales purposes.
</a:t>
          </a:r>
        </a:p>
      </xdr:txBody>
    </xdr:sp>
    <xdr:clientData/>
  </xdr:twoCellAnchor>
  <xdr:twoCellAnchor>
    <xdr:from>
      <xdr:col>3</xdr:col>
      <xdr:colOff>19050</xdr:colOff>
      <xdr:row>457</xdr:row>
      <xdr:rowOff>0</xdr:rowOff>
    </xdr:from>
    <xdr:to>
      <xdr:col>14</xdr:col>
      <xdr:colOff>923925</xdr:colOff>
      <xdr:row>457</xdr:row>
      <xdr:rowOff>0</xdr:rowOff>
    </xdr:to>
    <xdr:sp>
      <xdr:nvSpPr>
        <xdr:cNvPr id="11" name="TextBox 11"/>
        <xdr:cNvSpPr txBox="1">
          <a:spLocks noChangeArrowheads="1"/>
        </xdr:cNvSpPr>
      </xdr:nvSpPr>
      <xdr:spPr>
        <a:xfrm>
          <a:off x="981075" y="86286975"/>
          <a:ext cx="778192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twoCellAnchor>
    <xdr:from>
      <xdr:col>2</xdr:col>
      <xdr:colOff>28575</xdr:colOff>
      <xdr:row>401</xdr:row>
      <xdr:rowOff>0</xdr:rowOff>
    </xdr:from>
    <xdr:to>
      <xdr:col>14</xdr:col>
      <xdr:colOff>933450</xdr:colOff>
      <xdr:row>401</xdr:row>
      <xdr:rowOff>0</xdr:rowOff>
    </xdr:to>
    <xdr:sp>
      <xdr:nvSpPr>
        <xdr:cNvPr id="12" name="TextBox 12"/>
        <xdr:cNvSpPr txBox="1">
          <a:spLocks noChangeArrowheads="1"/>
        </xdr:cNvSpPr>
      </xdr:nvSpPr>
      <xdr:spPr>
        <a:xfrm>
          <a:off x="723900" y="75180825"/>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Board of Directors does not recommended any dividend for the quarter under review.</a:t>
          </a:r>
        </a:p>
      </xdr:txBody>
    </xdr:sp>
    <xdr:clientData/>
  </xdr:twoCellAnchor>
  <xdr:oneCellAnchor>
    <xdr:from>
      <xdr:col>12</xdr:col>
      <xdr:colOff>161925</xdr:colOff>
      <xdr:row>269</xdr:row>
      <xdr:rowOff>0</xdr:rowOff>
    </xdr:from>
    <xdr:ext cx="114300" cy="257175"/>
    <xdr:sp>
      <xdr:nvSpPr>
        <xdr:cNvPr id="13" name="TextBox 13"/>
        <xdr:cNvSpPr txBox="1">
          <a:spLocks noChangeArrowheads="1"/>
        </xdr:cNvSpPr>
      </xdr:nvSpPr>
      <xdr:spPr>
        <a:xfrm>
          <a:off x="6772275" y="51054000"/>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282</xdr:row>
      <xdr:rowOff>0</xdr:rowOff>
    </xdr:from>
    <xdr:to>
      <xdr:col>16</xdr:col>
      <xdr:colOff>723900</xdr:colOff>
      <xdr:row>282</xdr:row>
      <xdr:rowOff>0</xdr:rowOff>
    </xdr:to>
    <xdr:sp>
      <xdr:nvSpPr>
        <xdr:cNvPr id="14" name="TextBox 14"/>
        <xdr:cNvSpPr txBox="1">
          <a:spLocks noChangeArrowheads="1"/>
        </xdr:cNvSpPr>
      </xdr:nvSpPr>
      <xdr:spPr>
        <a:xfrm>
          <a:off x="657225" y="53549550"/>
          <a:ext cx="90963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disproportionate taxation charge of the Group for the current financial year is mainly due to non-availability of Group tax relief. 
The effective tax rate of 25% is lower than the statutory tax rate due mainly to certain subsidiary companies which are expected to benefit from the reduction in scale rate of 20% arising from the utilisation of the unabsorbed tax losses and capital allowances.</a:t>
          </a:r>
        </a:p>
      </xdr:txBody>
    </xdr:sp>
    <xdr:clientData/>
  </xdr:twoCellAnchor>
  <xdr:twoCellAnchor>
    <xdr:from>
      <xdr:col>2</xdr:col>
      <xdr:colOff>28575</xdr:colOff>
      <xdr:row>401</xdr:row>
      <xdr:rowOff>0</xdr:rowOff>
    </xdr:from>
    <xdr:to>
      <xdr:col>14</xdr:col>
      <xdr:colOff>933450</xdr:colOff>
      <xdr:row>401</xdr:row>
      <xdr:rowOff>0</xdr:rowOff>
    </xdr:to>
    <xdr:sp>
      <xdr:nvSpPr>
        <xdr:cNvPr id="15" name="TextBox 15"/>
        <xdr:cNvSpPr txBox="1">
          <a:spLocks noChangeArrowheads="1"/>
        </xdr:cNvSpPr>
      </xdr:nvSpPr>
      <xdr:spPr>
        <a:xfrm>
          <a:off x="723900" y="75180825"/>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uncertainties relating to the corporate guarantee and investment in associated company.</a:t>
          </a:r>
        </a:p>
      </xdr:txBody>
    </xdr:sp>
    <xdr:clientData/>
  </xdr:twoCellAnchor>
  <xdr:twoCellAnchor>
    <xdr:from>
      <xdr:col>2</xdr:col>
      <xdr:colOff>19050</xdr:colOff>
      <xdr:row>137</xdr:row>
      <xdr:rowOff>0</xdr:rowOff>
    </xdr:from>
    <xdr:to>
      <xdr:col>17</xdr:col>
      <xdr:colOff>38100</xdr:colOff>
      <xdr:row>140</xdr:row>
      <xdr:rowOff>0</xdr:rowOff>
    </xdr:to>
    <xdr:sp>
      <xdr:nvSpPr>
        <xdr:cNvPr id="16" name="TextBox 16"/>
        <xdr:cNvSpPr txBox="1">
          <a:spLocks noChangeArrowheads="1"/>
        </xdr:cNvSpPr>
      </xdr:nvSpPr>
      <xdr:spPr>
        <a:xfrm>
          <a:off x="714375" y="26155650"/>
          <a:ext cx="9353550" cy="571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Debt and Equity Securities</a:t>
          </a:r>
          <a:r>
            <a:rPr lang="en-US" cap="none" sz="1200" b="0" i="0" u="none" baseline="0">
              <a:latin typeface="Arial"/>
              <a:ea typeface="Arial"/>
              <a:cs typeface="Arial"/>
            </a:rPr>
            <a:t>
Save as disclosed below, there were no other issuance and repayment of debt and equity securities for the current financial period to date.
</a:t>
          </a:r>
        </a:p>
      </xdr:txBody>
    </xdr:sp>
    <xdr:clientData/>
  </xdr:twoCellAnchor>
  <xdr:oneCellAnchor>
    <xdr:from>
      <xdr:col>12</xdr:col>
      <xdr:colOff>161925</xdr:colOff>
      <xdr:row>154</xdr:row>
      <xdr:rowOff>0</xdr:rowOff>
    </xdr:from>
    <xdr:ext cx="114300" cy="257175"/>
    <xdr:sp>
      <xdr:nvSpPr>
        <xdr:cNvPr id="17" name="TextBox 17"/>
        <xdr:cNvSpPr txBox="1">
          <a:spLocks noChangeArrowheads="1"/>
        </xdr:cNvSpPr>
      </xdr:nvSpPr>
      <xdr:spPr>
        <a:xfrm>
          <a:off x="6772275" y="29403675"/>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204</xdr:row>
      <xdr:rowOff>0</xdr:rowOff>
    </xdr:from>
    <xdr:to>
      <xdr:col>17</xdr:col>
      <xdr:colOff>238125</xdr:colOff>
      <xdr:row>209</xdr:row>
      <xdr:rowOff>180975</xdr:rowOff>
    </xdr:to>
    <xdr:sp>
      <xdr:nvSpPr>
        <xdr:cNvPr id="18" name="TextBox 18"/>
        <xdr:cNvSpPr txBox="1">
          <a:spLocks noChangeArrowheads="1"/>
        </xdr:cNvSpPr>
      </xdr:nvSpPr>
      <xdr:spPr>
        <a:xfrm>
          <a:off x="723900" y="39090600"/>
          <a:ext cx="9544050" cy="11334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following:-
a) the Company purchased a total of 45,000 of its own shares from the open market for a total consideration of RM20,566.      
</a:t>
          </a:r>
        </a:p>
      </xdr:txBody>
    </xdr:sp>
    <xdr:clientData/>
  </xdr:twoCellAnchor>
  <xdr:twoCellAnchor>
    <xdr:from>
      <xdr:col>2</xdr:col>
      <xdr:colOff>47625</xdr:colOff>
      <xdr:row>214</xdr:row>
      <xdr:rowOff>0</xdr:rowOff>
    </xdr:from>
    <xdr:to>
      <xdr:col>17</xdr:col>
      <xdr:colOff>47625</xdr:colOff>
      <xdr:row>222</xdr:row>
      <xdr:rowOff>57150</xdr:rowOff>
    </xdr:to>
    <xdr:sp>
      <xdr:nvSpPr>
        <xdr:cNvPr id="19" name="TextBox 19"/>
        <xdr:cNvSpPr txBox="1">
          <a:spLocks noChangeArrowheads="1"/>
        </xdr:cNvSpPr>
      </xdr:nvSpPr>
      <xdr:spPr>
        <a:xfrm>
          <a:off x="742950" y="40995600"/>
          <a:ext cx="9334500" cy="10096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Effect of Changes in the Composition of the Group</a:t>
          </a:r>
          <a:r>
            <a:rPr lang="en-US" cap="none" sz="1200" b="0" i="0" u="none" baseline="0">
              <a:latin typeface="Arial"/>
              <a:ea typeface="Arial"/>
              <a:cs typeface="Arial"/>
            </a:rPr>
            <a:t>
There were no material changes in the composition of the Group during the current financial period to date including business 
combination,acquisition of subsidiaries and long term investment, restructuring and discontinuing operations.
</a:t>
          </a:r>
        </a:p>
      </xdr:txBody>
    </xdr:sp>
    <xdr:clientData/>
  </xdr:twoCellAnchor>
  <xdr:twoCellAnchor>
    <xdr:from>
      <xdr:col>2</xdr:col>
      <xdr:colOff>66675</xdr:colOff>
      <xdr:row>224</xdr:row>
      <xdr:rowOff>0</xdr:rowOff>
    </xdr:from>
    <xdr:to>
      <xdr:col>16</xdr:col>
      <xdr:colOff>781050</xdr:colOff>
      <xdr:row>227</xdr:row>
      <xdr:rowOff>104775</xdr:rowOff>
    </xdr:to>
    <xdr:sp>
      <xdr:nvSpPr>
        <xdr:cNvPr id="20" name="TextBox 20"/>
        <xdr:cNvSpPr txBox="1">
          <a:spLocks noChangeArrowheads="1"/>
        </xdr:cNvSpPr>
      </xdr:nvSpPr>
      <xdr:spPr>
        <a:xfrm>
          <a:off x="762000" y="42329100"/>
          <a:ext cx="9048750" cy="6762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There were no material changes in contingent liabilities since the last audited balance sheet date.</a:t>
          </a:r>
        </a:p>
      </xdr:txBody>
    </xdr:sp>
    <xdr:clientData/>
  </xdr:twoCellAnchor>
  <xdr:twoCellAnchor>
    <xdr:from>
      <xdr:col>2</xdr:col>
      <xdr:colOff>28575</xdr:colOff>
      <xdr:row>228</xdr:row>
      <xdr:rowOff>0</xdr:rowOff>
    </xdr:from>
    <xdr:to>
      <xdr:col>15</xdr:col>
      <xdr:colOff>0</xdr:colOff>
      <xdr:row>228</xdr:row>
      <xdr:rowOff>0</xdr:rowOff>
    </xdr:to>
    <xdr:sp>
      <xdr:nvSpPr>
        <xdr:cNvPr id="21" name="TextBox 21"/>
        <xdr:cNvSpPr txBox="1">
          <a:spLocks noChangeArrowheads="1"/>
        </xdr:cNvSpPr>
      </xdr:nvSpPr>
      <xdr:spPr>
        <a:xfrm>
          <a:off x="723900" y="43091100"/>
          <a:ext cx="81819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Disposal of property, plant and equipment</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12</xdr:col>
      <xdr:colOff>161925</xdr:colOff>
      <xdr:row>242</xdr:row>
      <xdr:rowOff>0</xdr:rowOff>
    </xdr:from>
    <xdr:ext cx="114300" cy="257175"/>
    <xdr:sp>
      <xdr:nvSpPr>
        <xdr:cNvPr id="22" name="TextBox 22"/>
        <xdr:cNvSpPr txBox="1">
          <a:spLocks noChangeArrowheads="1"/>
        </xdr:cNvSpPr>
      </xdr:nvSpPr>
      <xdr:spPr>
        <a:xfrm>
          <a:off x="6772275" y="45815250"/>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257</xdr:row>
      <xdr:rowOff>28575</xdr:rowOff>
    </xdr:from>
    <xdr:to>
      <xdr:col>14</xdr:col>
      <xdr:colOff>933450</xdr:colOff>
      <xdr:row>260</xdr:row>
      <xdr:rowOff>123825</xdr:rowOff>
    </xdr:to>
    <xdr:sp>
      <xdr:nvSpPr>
        <xdr:cNvPr id="23" name="TextBox 23"/>
        <xdr:cNvSpPr txBox="1">
          <a:spLocks noChangeArrowheads="1"/>
        </xdr:cNvSpPr>
      </xdr:nvSpPr>
      <xdr:spPr>
        <a:xfrm>
          <a:off x="723900" y="48777525"/>
          <a:ext cx="8048625" cy="666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for year 2006 to be comparable to that of the previous year.</a:t>
          </a:r>
        </a:p>
      </xdr:txBody>
    </xdr:sp>
    <xdr:clientData/>
  </xdr:twoCellAnchor>
  <xdr:oneCellAnchor>
    <xdr:from>
      <xdr:col>12</xdr:col>
      <xdr:colOff>161925</xdr:colOff>
      <xdr:row>309</xdr:row>
      <xdr:rowOff>0</xdr:rowOff>
    </xdr:from>
    <xdr:ext cx="114300" cy="257175"/>
    <xdr:sp>
      <xdr:nvSpPr>
        <xdr:cNvPr id="24" name="TextBox 24"/>
        <xdr:cNvSpPr txBox="1">
          <a:spLocks noChangeArrowheads="1"/>
        </xdr:cNvSpPr>
      </xdr:nvSpPr>
      <xdr:spPr>
        <a:xfrm>
          <a:off x="6772275" y="57569100"/>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152</xdr:row>
      <xdr:rowOff>0</xdr:rowOff>
    </xdr:from>
    <xdr:to>
      <xdr:col>16</xdr:col>
      <xdr:colOff>809625</xdr:colOff>
      <xdr:row>155</xdr:row>
      <xdr:rowOff>171450</xdr:rowOff>
    </xdr:to>
    <xdr:sp>
      <xdr:nvSpPr>
        <xdr:cNvPr id="25" name="TextBox 25"/>
        <xdr:cNvSpPr txBox="1">
          <a:spLocks noChangeArrowheads="1"/>
        </xdr:cNvSpPr>
      </xdr:nvSpPr>
      <xdr:spPr>
        <a:xfrm>
          <a:off x="714375" y="29022675"/>
          <a:ext cx="9124950" cy="742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 paid</a:t>
          </a:r>
          <a:r>
            <a:rPr lang="en-US" cap="none" sz="1200" b="0" i="0" u="none" baseline="0">
              <a:latin typeface="Arial"/>
              <a:ea typeface="Arial"/>
              <a:cs typeface="Arial"/>
            </a:rPr>
            <a:t>
A first and final dividend of 3 sen less 28% tax amounting to RM1,944,344 in respect of the financial year ended 31 December 2005 was paid on 30 June 2006.</a:t>
          </a:r>
        </a:p>
      </xdr:txBody>
    </xdr:sp>
    <xdr:clientData/>
  </xdr:twoCellAnchor>
  <xdr:oneCellAnchor>
    <xdr:from>
      <xdr:col>19</xdr:col>
      <xdr:colOff>0</xdr:colOff>
      <xdr:row>210</xdr:row>
      <xdr:rowOff>0</xdr:rowOff>
    </xdr:from>
    <xdr:ext cx="104775" cy="257175"/>
    <xdr:sp>
      <xdr:nvSpPr>
        <xdr:cNvPr id="26" name="TextBox 26"/>
        <xdr:cNvSpPr txBox="1">
          <a:spLocks noChangeArrowheads="1"/>
        </xdr:cNvSpPr>
      </xdr:nvSpPr>
      <xdr:spPr>
        <a:xfrm>
          <a:off x="11372850" y="40233600"/>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409575</xdr:colOff>
      <xdr:row>6</xdr:row>
      <xdr:rowOff>38100</xdr:rowOff>
    </xdr:from>
    <xdr:ext cx="9163050" cy="17173575"/>
    <xdr:sp>
      <xdr:nvSpPr>
        <xdr:cNvPr id="27" name="TextBox 27"/>
        <xdr:cNvSpPr txBox="1">
          <a:spLocks noChangeArrowheads="1"/>
        </xdr:cNvSpPr>
      </xdr:nvSpPr>
      <xdr:spPr>
        <a:xfrm>
          <a:off x="647700" y="1200150"/>
          <a:ext cx="9163050" cy="1717357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1. Basis of preparation 
</a:t>
          </a:r>
          <a:r>
            <a:rPr lang="en-US" cap="none" sz="1200" b="0" i="0" u="none" baseline="0">
              <a:latin typeface="Arial"/>
              <a:ea typeface="Arial"/>
              <a:cs typeface="Arial"/>
            </a:rPr>
            <a:t>The interim financial report is unaudited and has been prepared in accordance with FRS 134 </a:t>
          </a:r>
          <a:r>
            <a:rPr lang="en-US" cap="none" sz="800" b="0" i="0" u="none" baseline="0">
              <a:latin typeface="Arial"/>
              <a:ea typeface="Arial"/>
              <a:cs typeface="Arial"/>
            </a:rPr>
            <a:t>2004</a:t>
          </a:r>
          <a:r>
            <a:rPr lang="en-US" cap="none" sz="1200" b="0" i="0" u="none" baseline="0">
              <a:latin typeface="Arial"/>
              <a:ea typeface="Arial"/>
              <a:cs typeface="Arial"/>
            </a:rPr>
            <a:t>, Interim Financial Reporting and Chapter 9 part K of the Listing Requirements of Bursa Malaysia Securities Berhad and  should be read in conjunction with the audited financial statements of the Group for the year ended 31 December 2005. 
These explanatory notes attached to the interim financial statements provide an explanation of events and transactions that are significant to an understanding of the changes in the financial position and performance of the Group since the financial year ended 31 December 2005.
The Group has adopted all the 18 new and revised Financial Reporting Standards (“FRSs”) issued by the Malaysian Accounting Standards Board (“MASB”) effective for the financial period beginning on 1 January 2006. 
In addition, the Group has taken the option of early adoption of  FRS 117 and 124 for the financial period beginning 1 January 2006. 
The accounting policies and methods of computation adopted by the Group in this interim financial report are consistent with those of the audited financial statements for the year ended 31 December 2005 except for the adoption of new and revised FRSs effective for the financial period beginning on 1 January 2006.
The principal effects of the changes in accounting policies and disclosures resulting from the adoption of new/revised FRSs are summarised below:-. 
a. Presentation of Financial Statements (FRS 101) 
The adoption of the revised FRS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
b. Share-based Payments (FRS 2) 
FRS 2 requires the recognition of equity-settled share-based payments at fair value at the date of grant and the recognition of liabilities for cash-settled share-based payments at the current fair value at each balance sheet date. In accordance with the transitional provisions of FRS 2, the Standard has been applied prospectively to all share options granted after 31 December 2004 which were  not vested as of 1 January 2006. The adoption of FRS 2 has no impact on the results for the current financial period. 
c. Business Combinations (FRS 3) 
Goodwill on consolidation 
Under FRS3, goodwill is carried at cost less accumulated impairment losses and is now tested for impairment annually. Any impairment loss is recognised in profit or loss and subsequent reversal is not allowed.
Prior to 1 January 2006, goodwill was amortised on a straight-line basis over its estimated useful life of twenty (20) years. The carrying amount of goodwill as at 1 January 2006 of RM331,352 ceased to be amortised. This has the effect of reducing the amortisation charges by RM5,277 in the current quarter ended 31 March 2006.
d. Investment property (FRS 140) 
Prior to 1 January 2006, investment properties, being properties held to earn rentals and/or for capital appreciation, were stated at valuation less any impairment losses. Under FRS 140, the Group is allowed to adopt the cost model or the fair value model for subsequent measurement of its investment properties. The Group has chosen to apply the cost model. Consequently, the previous revaluation amount has been restated to cost and reclassified as required by the standard.
The financial effect of the reclassification resulted in the reduction of revaluation surplus/reserve by RM421,353 and the restatement of the investment properties to RM4,883,762.
e. Leases (FRS 117) 
The adoption of the revised FRS117 has resulted in a retrospective change in the accounting policy to the classification of leasehold land. Prior to 1 January 2006, some leasehold land were classified as property,plant and equipment and were stated at valuation less accumulated depreciation and impairment losses. The leasehold land were last revalued in March 2005. Upon the adoption of revised FRS 117 at 1 January 2006, the unamortised revalued amount of leasehold land is retained as the surrogate carrying amount of prepaid interest in leased land as allowed by the transitional provisions of FRS 117. The reclassification of the leasehold land as prepaid interest in leased land has been accounted for retrospectively as disclosed in Note A2. 
f. Earnings per share (FRS133) 
FRS 133, Earnings Per Share, requires that if the number of ordinary or potential ordinary shares outstanding increases as a result of a capitalisation, bonus issue or share split, or decreases as a result of a reverse share split, the calculation of basic and diluted earnings per share for all periods presented shall be adjusted retrospectively. If these changes occur after the balance sheet date but before the financial statements are authorised for issue, the earnings per share calculations for those and any prior period financial statements presented shall be based on the new number of shares. The application of this revised standard has no financial effect on the Earnings Per Share of the Group.
</a:t>
          </a:r>
          <a:r>
            <a:rPr lang="en-US" cap="none" sz="1200" b="1" i="0" u="none" baseline="0">
              <a:latin typeface="Arial"/>
              <a:ea typeface="Arial"/>
              <a:cs typeface="Arial"/>
            </a:rPr>
            <a:t>
</a:t>
          </a:r>
          <a:r>
            <a:rPr lang="en-US" cap="none" sz="1200" b="0" i="0" u="none" baseline="0">
              <a:latin typeface="Arial"/>
              <a:ea typeface="Arial"/>
              <a:cs typeface="Arial"/>
            </a:rPr>
            <a:t/>
          </a:r>
        </a:p>
      </xdr:txBody>
    </xdr:sp>
    <xdr:clientData/>
  </xdr:oneCellAnchor>
  <xdr:oneCellAnchor>
    <xdr:from>
      <xdr:col>14</xdr:col>
      <xdr:colOff>0</xdr:colOff>
      <xdr:row>16</xdr:row>
      <xdr:rowOff>0</xdr:rowOff>
    </xdr:from>
    <xdr:ext cx="104775" cy="257175"/>
    <xdr:sp>
      <xdr:nvSpPr>
        <xdr:cNvPr id="28" name="TextBox 28"/>
        <xdr:cNvSpPr txBox="1">
          <a:spLocks noChangeArrowheads="1"/>
        </xdr:cNvSpPr>
      </xdr:nvSpPr>
      <xdr:spPr>
        <a:xfrm>
          <a:off x="7839075" y="3067050"/>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130</xdr:row>
      <xdr:rowOff>0</xdr:rowOff>
    </xdr:from>
    <xdr:to>
      <xdr:col>17</xdr:col>
      <xdr:colOff>285750</xdr:colOff>
      <xdr:row>134</xdr:row>
      <xdr:rowOff>133350</xdr:rowOff>
    </xdr:to>
    <xdr:sp>
      <xdr:nvSpPr>
        <xdr:cNvPr id="29" name="TextBox 29"/>
        <xdr:cNvSpPr txBox="1">
          <a:spLocks noChangeArrowheads="1"/>
        </xdr:cNvSpPr>
      </xdr:nvSpPr>
      <xdr:spPr>
        <a:xfrm>
          <a:off x="714375" y="24822150"/>
          <a:ext cx="9601200" cy="8953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Changes in estimates
</a:t>
          </a:r>
          <a:r>
            <a:rPr lang="en-US" cap="none" sz="1200" b="0" i="0" u="none" baseline="0">
              <a:latin typeface="Arial"/>
              <a:ea typeface="Arial"/>
              <a:cs typeface="Arial"/>
            </a:rPr>
            <a:t>There is no significant change in estimates of amounts reported in prior interim periods of the current or in previous financial year.</a:t>
          </a:r>
        </a:p>
      </xdr:txBody>
    </xdr:sp>
    <xdr:clientData/>
  </xdr:twoCellAnchor>
  <xdr:twoCellAnchor>
    <xdr:from>
      <xdr:col>2</xdr:col>
      <xdr:colOff>19050</xdr:colOff>
      <xdr:row>244</xdr:row>
      <xdr:rowOff>47625</xdr:rowOff>
    </xdr:from>
    <xdr:to>
      <xdr:col>17</xdr:col>
      <xdr:colOff>19050</xdr:colOff>
      <xdr:row>249</xdr:row>
      <xdr:rowOff>142875</xdr:rowOff>
    </xdr:to>
    <xdr:sp>
      <xdr:nvSpPr>
        <xdr:cNvPr id="30" name="TextBox 30"/>
        <xdr:cNvSpPr txBox="1">
          <a:spLocks noChangeArrowheads="1"/>
        </xdr:cNvSpPr>
      </xdr:nvSpPr>
      <xdr:spPr>
        <a:xfrm>
          <a:off x="714375" y="46320075"/>
          <a:ext cx="9334500" cy="1047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Group revenue of RM43.129 million for the current financial period ended 30 June 2006 was 20% lower compared to RM53.646 million for the previous year corresponding period. Profit before tax was RM1.526 million representing a decrease of 59% compared to RM3.735 million in the previous corresponding period due to lower revenue.</a:t>
          </a:r>
        </a:p>
      </xdr:txBody>
    </xdr:sp>
    <xdr:clientData/>
  </xdr:twoCellAnchor>
  <xdr:twoCellAnchor>
    <xdr:from>
      <xdr:col>2</xdr:col>
      <xdr:colOff>0</xdr:colOff>
      <xdr:row>251</xdr:row>
      <xdr:rowOff>9525</xdr:rowOff>
    </xdr:from>
    <xdr:to>
      <xdr:col>16</xdr:col>
      <xdr:colOff>685800</xdr:colOff>
      <xdr:row>255</xdr:row>
      <xdr:rowOff>171450</xdr:rowOff>
    </xdr:to>
    <xdr:sp>
      <xdr:nvSpPr>
        <xdr:cNvPr id="31" name="TextBox 31"/>
        <xdr:cNvSpPr txBox="1">
          <a:spLocks noChangeArrowheads="1"/>
        </xdr:cNvSpPr>
      </xdr:nvSpPr>
      <xdr:spPr>
        <a:xfrm>
          <a:off x="695325" y="47615475"/>
          <a:ext cx="9020175" cy="9239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RM1.219 million for the quarter under review as compared to RM0.307 million achieved in the preceding financial quarter. The higher pre-tax profit was due to better profit margin and lower operating costs.</a:t>
          </a:r>
        </a:p>
      </xdr:txBody>
    </xdr:sp>
    <xdr:clientData/>
  </xdr:twoCellAnchor>
  <xdr:twoCellAnchor>
    <xdr:from>
      <xdr:col>2</xdr:col>
      <xdr:colOff>0</xdr:colOff>
      <xdr:row>283</xdr:row>
      <xdr:rowOff>9525</xdr:rowOff>
    </xdr:from>
    <xdr:to>
      <xdr:col>16</xdr:col>
      <xdr:colOff>723900</xdr:colOff>
      <xdr:row>284</xdr:row>
      <xdr:rowOff>104775</xdr:rowOff>
    </xdr:to>
    <xdr:sp>
      <xdr:nvSpPr>
        <xdr:cNvPr id="32" name="TextBox 32"/>
        <xdr:cNvSpPr txBox="1">
          <a:spLocks noChangeArrowheads="1"/>
        </xdr:cNvSpPr>
      </xdr:nvSpPr>
      <xdr:spPr>
        <a:xfrm>
          <a:off x="695325" y="53749575"/>
          <a:ext cx="9058275"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Profit on Sale of Unquoted Investments and/or Properties</a:t>
          </a:r>
          <a:r>
            <a:rPr lang="en-US" cap="none" sz="1200" b="0" i="0" u="none" baseline="0">
              <a:latin typeface="Arial"/>
              <a:ea typeface="Arial"/>
              <a:cs typeface="Arial"/>
            </a:rPr>
            <a:t>
     </a:t>
          </a:r>
        </a:p>
      </xdr:txBody>
    </xdr:sp>
    <xdr:clientData/>
  </xdr:twoCellAnchor>
  <xdr:twoCellAnchor>
    <xdr:from>
      <xdr:col>2</xdr:col>
      <xdr:colOff>38100</xdr:colOff>
      <xdr:row>321</xdr:row>
      <xdr:rowOff>28575</xdr:rowOff>
    </xdr:from>
    <xdr:to>
      <xdr:col>16</xdr:col>
      <xdr:colOff>161925</xdr:colOff>
      <xdr:row>325</xdr:row>
      <xdr:rowOff>57150</xdr:rowOff>
    </xdr:to>
    <xdr:sp>
      <xdr:nvSpPr>
        <xdr:cNvPr id="33" name="TextBox 33"/>
        <xdr:cNvSpPr txBox="1">
          <a:spLocks noChangeArrowheads="1"/>
        </xdr:cNvSpPr>
      </xdr:nvSpPr>
      <xdr:spPr>
        <a:xfrm>
          <a:off x="733425" y="59883675"/>
          <a:ext cx="8458200" cy="7905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As at the date of this report, there were no corporate proposals announced.
</a:t>
          </a:r>
        </a:p>
      </xdr:txBody>
    </xdr:sp>
    <xdr:clientData/>
  </xdr:twoCellAnchor>
  <xdr:oneCellAnchor>
    <xdr:from>
      <xdr:col>19</xdr:col>
      <xdr:colOff>0</xdr:colOff>
      <xdr:row>269</xdr:row>
      <xdr:rowOff>0</xdr:rowOff>
    </xdr:from>
    <xdr:ext cx="104775" cy="257175"/>
    <xdr:sp>
      <xdr:nvSpPr>
        <xdr:cNvPr id="34" name="TextBox 34"/>
        <xdr:cNvSpPr txBox="1">
          <a:spLocks noChangeArrowheads="1"/>
        </xdr:cNvSpPr>
      </xdr:nvSpPr>
      <xdr:spPr>
        <a:xfrm>
          <a:off x="11372850" y="51054000"/>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278</xdr:row>
      <xdr:rowOff>142875</xdr:rowOff>
    </xdr:from>
    <xdr:to>
      <xdr:col>16</xdr:col>
      <xdr:colOff>228600</xdr:colOff>
      <xdr:row>281</xdr:row>
      <xdr:rowOff>142875</xdr:rowOff>
    </xdr:to>
    <xdr:sp>
      <xdr:nvSpPr>
        <xdr:cNvPr id="35" name="TextBox 35"/>
        <xdr:cNvSpPr txBox="1">
          <a:spLocks noChangeArrowheads="1"/>
        </xdr:cNvSpPr>
      </xdr:nvSpPr>
      <xdr:spPr>
        <a:xfrm>
          <a:off x="714375" y="52930425"/>
          <a:ext cx="8543925" cy="5715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effective tax rate of the Group is higher than the statutory tax rate for the financial quarter / period to date principally due to non-availability of Group tax relief and non-deductible expenses.</a:t>
          </a:r>
        </a:p>
      </xdr:txBody>
    </xdr:sp>
    <xdr:clientData/>
  </xdr:twoCellAnchor>
  <xdr:twoCellAnchor>
    <xdr:from>
      <xdr:col>2</xdr:col>
      <xdr:colOff>0</xdr:colOff>
      <xdr:row>396</xdr:row>
      <xdr:rowOff>9525</xdr:rowOff>
    </xdr:from>
    <xdr:to>
      <xdr:col>16</xdr:col>
      <xdr:colOff>742950</xdr:colOff>
      <xdr:row>399</xdr:row>
      <xdr:rowOff>114300</xdr:rowOff>
    </xdr:to>
    <xdr:sp>
      <xdr:nvSpPr>
        <xdr:cNvPr id="36" name="TextBox 36"/>
        <xdr:cNvSpPr txBox="1">
          <a:spLocks noChangeArrowheads="1"/>
        </xdr:cNvSpPr>
      </xdr:nvSpPr>
      <xdr:spPr>
        <a:xfrm>
          <a:off x="695325" y="74237850"/>
          <a:ext cx="9077325" cy="6762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Directors do not recommend the payment of interim dividend for the period under review. (30 June 2005: Nil).</a:t>
          </a:r>
        </a:p>
      </xdr:txBody>
    </xdr:sp>
    <xdr:clientData/>
  </xdr:twoCellAnchor>
  <xdr:twoCellAnchor>
    <xdr:from>
      <xdr:col>1</xdr:col>
      <xdr:colOff>428625</xdr:colOff>
      <xdr:row>354</xdr:row>
      <xdr:rowOff>0</xdr:rowOff>
    </xdr:from>
    <xdr:to>
      <xdr:col>17</xdr:col>
      <xdr:colOff>114300</xdr:colOff>
      <xdr:row>387</xdr:row>
      <xdr:rowOff>142875</xdr:rowOff>
    </xdr:to>
    <xdr:sp>
      <xdr:nvSpPr>
        <xdr:cNvPr id="37" name="TextBox 37"/>
        <xdr:cNvSpPr txBox="1">
          <a:spLocks noChangeArrowheads="1"/>
        </xdr:cNvSpPr>
      </xdr:nvSpPr>
      <xdr:spPr>
        <a:xfrm>
          <a:off x="666750" y="66227325"/>
          <a:ext cx="9477375" cy="64293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Litigations</a:t>
          </a:r>
          <a:r>
            <a:rPr lang="en-US" cap="none" sz="1200" b="0" i="0" u="none" baseline="0">
              <a:latin typeface="Arial"/>
              <a:ea typeface="Arial"/>
              <a:cs typeface="Arial"/>
            </a:rPr>
            <a:t>
</a:t>
          </a:r>
          <a:r>
            <a:rPr lang="en-US" cap="none" sz="1200" b="1" i="0" u="none" baseline="0">
              <a:latin typeface="Arial"/>
              <a:ea typeface="Arial"/>
              <a:cs typeface="Arial"/>
            </a:rPr>
            <a:t>
a) Claim by Sukitronics (Penang) Sdn Bhd ("Sukitronics (Penang)") against Mustajab Indah Sdn Bhd
     ("Mustajab")  </a:t>
          </a:r>
          <a:r>
            <a:rPr lang="en-US" cap="none" sz="1200" b="0" i="0" u="none" baseline="0">
              <a:latin typeface="Arial"/>
              <a:ea typeface="Arial"/>
              <a:cs typeface="Arial"/>
            </a:rPr>
            <a:t>
      On 25 June 2001, Sukitronics Penang claimed against Mustajab for an amount of RM2,083,695.35 on account 
      of work done, loss of profit, interest and finance charges arising from Mustajab's breach of an agreement dated
      29 October 1998 between the parties thereof. Sukitronics Penang pursued the claim under arbitration with the President 
      of Persatuan Arkitek Malaysia ('PAM'). On 8 March 2005, the Arbitrator awarded that Mustajab shall pay Sukitronics Penang
      approximately RM1,460,666.58 being the balance of progress claims unpaid, the loss and expense,storage charges,
      loss of profits and interests on outstanding amount, and Mustajab shall also bear the costs of award and Sukitronics Penang's
      cost of reference. 
      The Solicitors of Sukitronics Penang had filed an Originating Summon to register the Arbitrator's Award as Saman Pemula in the
      High Court of Kuala Lumpur and is fixed for hearing on 13 March 2006. However, the matter was postponed by the court as
      the judge was away in Johor Bahru. Our solicitors were asked to write in with their free dates which they have done. They 
      are awaiting a reply from the court.
     The solicitor is of the opinion that the court should grant the application to register the award as there appear to be no grounds 
      challenged. On the merits of the claim, the Company's claim is unrebutted because Mustajab did not adduce any evidence. On the 
      procedural aspect every opportunity was given to Mustajab to make representations. 
</a:t>
          </a:r>
          <a:r>
            <a:rPr lang="en-US" cap="none" sz="1200" b="1" i="0" u="none" baseline="0">
              <a:latin typeface="Arial"/>
              <a:ea typeface="Arial"/>
              <a:cs typeface="Arial"/>
            </a:rPr>
            <a:t> b) Claim by Telekom Publications Sdn Bhd against Asian Advertising (M) Sdn Bhd          
     </a:t>
          </a:r>
          <a:r>
            <a:rPr lang="en-US" cap="none" sz="1200" b="0" i="0" u="none" baseline="0">
              <a:latin typeface="Arial"/>
              <a:ea typeface="Arial"/>
              <a:cs typeface="Arial"/>
            </a:rPr>
            <a:t>Telekom Publications Sdn Bhd ("Telekom") claimed against Asian Advertising (M) Sdn Bhd ("Asian Advertising") for a sum of 
      RM358,928.87 together with interest at the rate of 8% per annum on the said sum for non-payment of services rendered by Telekom 
      to Asian Advertising as agents for its clients, in particular advertising in Yellow Pages. The Writs was filed in September 1999. </a:t>
          </a:r>
          <a:r>
            <a:rPr lang="en-US" cap="none" sz="1200" b="1" i="0" u="none" baseline="0">
              <a:latin typeface="Arial"/>
              <a:ea typeface="Arial"/>
              <a:cs typeface="Arial"/>
            </a:rPr>
            <a:t>         
     </a:t>
          </a:r>
          <a:r>
            <a:rPr lang="en-US" cap="none" sz="1200" b="0" i="0" u="none" baseline="0">
              <a:latin typeface="Arial"/>
              <a:ea typeface="Arial"/>
              <a:cs typeface="Arial"/>
            </a:rPr>
            <a:t>The full trial was heard on 13 March 2006, 5 May 2006 and 17 May 2006 and is fixed for continued hearing on 18 September 2006 
      and 19 September 2006.          
      The solicitors of Asian Advertising are of the opinion that the claim by the plaintiff is still subject to uncertainties. </a:t>
          </a:r>
          <a:r>
            <a:rPr lang="en-US" cap="none" sz="1200" b="1" i="0" u="none" baseline="0">
              <a:latin typeface="Arial"/>
              <a:ea typeface="Arial"/>
              <a:cs typeface="Arial"/>
            </a:rPr>
            <a:t>         
</a:t>
          </a:r>
          <a:r>
            <a:rPr lang="en-US" cap="none" sz="1200" b="0" i="0" u="none" baseline="0">
              <a:latin typeface="Arial"/>
              <a:ea typeface="Arial"/>
              <a:cs typeface="Arial"/>
            </a:rPr>
            <a:t>
</a:t>
          </a:r>
        </a:p>
      </xdr:txBody>
    </xdr:sp>
    <xdr:clientData/>
  </xdr:twoCellAnchor>
  <xdr:oneCellAnchor>
    <xdr:from>
      <xdr:col>12</xdr:col>
      <xdr:colOff>161925</xdr:colOff>
      <xdr:row>297</xdr:row>
      <xdr:rowOff>0</xdr:rowOff>
    </xdr:from>
    <xdr:ext cx="114300" cy="257175"/>
    <xdr:sp>
      <xdr:nvSpPr>
        <xdr:cNvPr id="38" name="TextBox 38"/>
        <xdr:cNvSpPr txBox="1">
          <a:spLocks noChangeArrowheads="1"/>
        </xdr:cNvSpPr>
      </xdr:nvSpPr>
      <xdr:spPr>
        <a:xfrm>
          <a:off x="6772275" y="55283100"/>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161925</xdr:colOff>
      <xdr:row>297</xdr:row>
      <xdr:rowOff>0</xdr:rowOff>
    </xdr:from>
    <xdr:ext cx="114300" cy="257175"/>
    <xdr:sp>
      <xdr:nvSpPr>
        <xdr:cNvPr id="39" name="TextBox 39"/>
        <xdr:cNvSpPr txBox="1">
          <a:spLocks noChangeArrowheads="1"/>
        </xdr:cNvSpPr>
      </xdr:nvSpPr>
      <xdr:spPr>
        <a:xfrm>
          <a:off x="6772275" y="55283100"/>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17</xdr:col>
      <xdr:colOff>0</xdr:colOff>
      <xdr:row>304</xdr:row>
      <xdr:rowOff>0</xdr:rowOff>
    </xdr:from>
    <xdr:ext cx="104775" cy="257175"/>
    <xdr:sp>
      <xdr:nvSpPr>
        <xdr:cNvPr id="40" name="TextBox 40"/>
        <xdr:cNvSpPr txBox="1">
          <a:spLocks noChangeArrowheads="1"/>
        </xdr:cNvSpPr>
      </xdr:nvSpPr>
      <xdr:spPr>
        <a:xfrm>
          <a:off x="10029825" y="56616600"/>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19</xdr:col>
      <xdr:colOff>0</xdr:colOff>
      <xdr:row>192</xdr:row>
      <xdr:rowOff>0</xdr:rowOff>
    </xdr:from>
    <xdr:to>
      <xdr:col>19</xdr:col>
      <xdr:colOff>0</xdr:colOff>
      <xdr:row>207</xdr:row>
      <xdr:rowOff>0</xdr:rowOff>
    </xdr:to>
    <xdr:sp>
      <xdr:nvSpPr>
        <xdr:cNvPr id="41" name="TextBox 41"/>
        <xdr:cNvSpPr txBox="1">
          <a:spLocks noChangeArrowheads="1"/>
        </xdr:cNvSpPr>
      </xdr:nvSpPr>
      <xdr:spPr>
        <a:xfrm>
          <a:off x="11372850" y="36804600"/>
          <a:ext cx="0" cy="2857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In compliance with MASB 15 on Property, Plant and Equipment, a revaluation exercise was carried out on 24 March 2005 by Yap Burgess Rawson International, a professional valuation  firms using the comparison method to reflect its fair value.
Arising from this exercise, a revaluation surplus of RM2.28 million net of tax was credited to revaluation reserve while an impairment loss of RM546,222 was recognised in the income statement. This has resulted in an increase in the net tangible assets per share of the Group by 1.3 sen.</a:t>
          </a:r>
        </a:p>
      </xdr:txBody>
    </xdr:sp>
    <xdr:clientData/>
  </xdr:twoCellAnchor>
  <xdr:twoCellAnchor>
    <xdr:from>
      <xdr:col>19</xdr:col>
      <xdr:colOff>0</xdr:colOff>
      <xdr:row>201</xdr:row>
      <xdr:rowOff>28575</xdr:rowOff>
    </xdr:from>
    <xdr:to>
      <xdr:col>19</xdr:col>
      <xdr:colOff>0</xdr:colOff>
      <xdr:row>210</xdr:row>
      <xdr:rowOff>28575</xdr:rowOff>
    </xdr:to>
    <xdr:sp>
      <xdr:nvSpPr>
        <xdr:cNvPr id="42" name="TextBox 42"/>
        <xdr:cNvSpPr txBox="1">
          <a:spLocks noChangeArrowheads="1"/>
        </xdr:cNvSpPr>
      </xdr:nvSpPr>
      <xdr:spPr>
        <a:xfrm>
          <a:off x="11372850" y="38547675"/>
          <a:ext cx="0" cy="1714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In compliance with MASB 15 on Property, Plant and Equipment, a revaluation exercise was carried out on 24 March 2005 by Yap Burgess Rawson International, a professional valuation  firms using the comparison method to reflect its fair value.
Arising from this exercise, a revaluation surplus of RM1.51 million net of tax was credited to revaluation reserve while an impairment loss of RM278,573 was recognised in the income statement. This has resulted in an increase in the net tangible assets per share of the Group by 1.3 sen.</a:t>
          </a:r>
        </a:p>
      </xdr:txBody>
    </xdr:sp>
    <xdr:clientData/>
  </xdr:twoCellAnchor>
  <xdr:twoCellAnchor>
    <xdr:from>
      <xdr:col>2</xdr:col>
      <xdr:colOff>19050</xdr:colOff>
      <xdr:row>193</xdr:row>
      <xdr:rowOff>0</xdr:rowOff>
    </xdr:from>
    <xdr:to>
      <xdr:col>18</xdr:col>
      <xdr:colOff>0</xdr:colOff>
      <xdr:row>197</xdr:row>
      <xdr:rowOff>38100</xdr:rowOff>
    </xdr:to>
    <xdr:sp>
      <xdr:nvSpPr>
        <xdr:cNvPr id="43" name="TextBox 43"/>
        <xdr:cNvSpPr txBox="1">
          <a:spLocks noChangeArrowheads="1"/>
        </xdr:cNvSpPr>
      </xdr:nvSpPr>
      <xdr:spPr>
        <a:xfrm>
          <a:off x="714375" y="36995100"/>
          <a:ext cx="9601200" cy="8001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The valuations of land and buildings have been brought forward, without amendment from the previous annual financial statements .
</a:t>
          </a:r>
        </a:p>
      </xdr:txBody>
    </xdr:sp>
    <xdr:clientData/>
  </xdr:twoCellAnchor>
  <xdr:oneCellAnchor>
    <xdr:from>
      <xdr:col>12</xdr:col>
      <xdr:colOff>161925</xdr:colOff>
      <xdr:row>310</xdr:row>
      <xdr:rowOff>0</xdr:rowOff>
    </xdr:from>
    <xdr:ext cx="114300" cy="257175"/>
    <xdr:sp>
      <xdr:nvSpPr>
        <xdr:cNvPr id="44" name="TextBox 44"/>
        <xdr:cNvSpPr txBox="1">
          <a:spLocks noChangeArrowheads="1"/>
        </xdr:cNvSpPr>
      </xdr:nvSpPr>
      <xdr:spPr>
        <a:xfrm>
          <a:off x="6772275" y="57759600"/>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161925</xdr:colOff>
      <xdr:row>311</xdr:row>
      <xdr:rowOff>0</xdr:rowOff>
    </xdr:from>
    <xdr:ext cx="114300" cy="257175"/>
    <xdr:sp>
      <xdr:nvSpPr>
        <xdr:cNvPr id="45" name="TextBox 45"/>
        <xdr:cNvSpPr txBox="1">
          <a:spLocks noChangeArrowheads="1"/>
        </xdr:cNvSpPr>
      </xdr:nvSpPr>
      <xdr:spPr>
        <a:xfrm>
          <a:off x="6772275" y="57950100"/>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47625</xdr:colOff>
      <xdr:row>228</xdr:row>
      <xdr:rowOff>0</xdr:rowOff>
    </xdr:from>
    <xdr:to>
      <xdr:col>17</xdr:col>
      <xdr:colOff>47625</xdr:colOff>
      <xdr:row>228</xdr:row>
      <xdr:rowOff>28575</xdr:rowOff>
    </xdr:to>
    <xdr:sp>
      <xdr:nvSpPr>
        <xdr:cNvPr id="46" name="TextBox 46"/>
        <xdr:cNvSpPr txBox="1">
          <a:spLocks noChangeArrowheads="1"/>
        </xdr:cNvSpPr>
      </xdr:nvSpPr>
      <xdr:spPr>
        <a:xfrm>
          <a:off x="742950" y="43091100"/>
          <a:ext cx="9334500" cy="285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Related Party Transactions
</a:t>
          </a:r>
          <a:r>
            <a:rPr lang="en-US" cap="none" sz="1200" b="0" i="0" u="none" baseline="0">
              <a:latin typeface="Arial"/>
              <a:ea typeface="Arial"/>
              <a:cs typeface="Arial"/>
            </a:rPr>
            <a:t>There were no transactions with the directors other than the rental paid to a company where certain directors have interests.
</a:t>
          </a:r>
        </a:p>
      </xdr:txBody>
    </xdr:sp>
    <xdr:clientData/>
  </xdr:twoCellAnchor>
  <xdr:twoCellAnchor>
    <xdr:from>
      <xdr:col>2</xdr:col>
      <xdr:colOff>28575</xdr:colOff>
      <xdr:row>441</xdr:row>
      <xdr:rowOff>0</xdr:rowOff>
    </xdr:from>
    <xdr:to>
      <xdr:col>15</xdr:col>
      <xdr:colOff>0</xdr:colOff>
      <xdr:row>441</xdr:row>
      <xdr:rowOff>0</xdr:rowOff>
    </xdr:to>
    <xdr:sp>
      <xdr:nvSpPr>
        <xdr:cNvPr id="47" name="TextBox 47"/>
        <xdr:cNvSpPr txBox="1">
          <a:spLocks noChangeArrowheads="1"/>
        </xdr:cNvSpPr>
      </xdr:nvSpPr>
      <xdr:spPr>
        <a:xfrm>
          <a:off x="723900" y="82810350"/>
          <a:ext cx="81819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twoCellAnchor>
    <xdr:from>
      <xdr:col>2</xdr:col>
      <xdr:colOff>0</xdr:colOff>
      <xdr:row>426</xdr:row>
      <xdr:rowOff>171450</xdr:rowOff>
    </xdr:from>
    <xdr:to>
      <xdr:col>16</xdr:col>
      <xdr:colOff>781050</xdr:colOff>
      <xdr:row>430</xdr:row>
      <xdr:rowOff>142875</xdr:rowOff>
    </xdr:to>
    <xdr:sp>
      <xdr:nvSpPr>
        <xdr:cNvPr id="48" name="TextBox 48"/>
        <xdr:cNvSpPr txBox="1">
          <a:spLocks noChangeArrowheads="1"/>
        </xdr:cNvSpPr>
      </xdr:nvSpPr>
      <xdr:spPr>
        <a:xfrm>
          <a:off x="695325" y="80124300"/>
          <a:ext cx="9115425" cy="7334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Authorisation For Issue
</a:t>
          </a:r>
          <a:r>
            <a:rPr lang="en-US" cap="none" sz="1200" b="0" i="0" u="none" baseline="0">
              <a:latin typeface="Arial"/>
              <a:ea typeface="Arial"/>
              <a:cs typeface="Arial"/>
            </a:rPr>
            <a:t>The interim financial statements were authorised for issue by the Board of Directors in accordance with a resolution of the directors on 28 August 2006.</a:t>
          </a:r>
        </a:p>
      </xdr:txBody>
    </xdr:sp>
    <xdr:clientData/>
  </xdr:twoCellAnchor>
  <xdr:oneCellAnchor>
    <xdr:from>
      <xdr:col>12</xdr:col>
      <xdr:colOff>161925</xdr:colOff>
      <xdr:row>102</xdr:row>
      <xdr:rowOff>0</xdr:rowOff>
    </xdr:from>
    <xdr:ext cx="114300" cy="257175"/>
    <xdr:sp>
      <xdr:nvSpPr>
        <xdr:cNvPr id="49" name="TextBox 49"/>
        <xdr:cNvSpPr txBox="1">
          <a:spLocks noChangeArrowheads="1"/>
        </xdr:cNvSpPr>
      </xdr:nvSpPr>
      <xdr:spPr>
        <a:xfrm>
          <a:off x="6772275" y="19459575"/>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WINDOWS\Desktop\DeferredTa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Temporary%20Internet%20Files\Content.IE5\0X670LMR\Conso%20Q2Y06-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ample"/>
      <sheetName val="X1"/>
      <sheetName val="X2"/>
      <sheetName val="X3"/>
      <sheetName val="X4"/>
      <sheetName val="X5"/>
      <sheetName val="X6"/>
      <sheetName val="X7"/>
      <sheetName val="X8"/>
      <sheetName val="X9"/>
      <sheetName val="X10"/>
      <sheetName val="Disp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Y6"/>
      <sheetName val="Y6Q2"/>
      <sheetName val="Y6Q1"/>
      <sheetName val="MGQ"/>
      <sheetName val="MG"/>
      <sheetName val="BS"/>
      <sheetName val="CBS"/>
      <sheetName val="IS"/>
      <sheetName val="CIS"/>
      <sheetName val="KI"/>
      <sheetName val="CEqty"/>
      <sheetName val="CFS"/>
      <sheetName val="CFS-1"/>
      <sheetName val="SGM06"/>
      <sheetName val="NOTES"/>
      <sheetName val="BB"/>
      <sheetName val="Inv"/>
      <sheetName val="EPS"/>
      <sheetName val="EPS1"/>
      <sheetName val="App"/>
      <sheetName val="05"/>
      <sheetName val="MGQ(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B2:S78"/>
  <sheetViews>
    <sheetView showGridLines="0" zoomScale="60" zoomScaleNormal="60" workbookViewId="0" topLeftCell="A11">
      <selection activeCell="P16" sqref="P16"/>
    </sheetView>
  </sheetViews>
  <sheetFormatPr defaultColWidth="8.88671875" defaultRowHeight="15"/>
  <cols>
    <col min="1" max="1" width="1.99609375" style="0" customWidth="1"/>
    <col min="2" max="2" width="4.99609375" style="0" customWidth="1"/>
    <col min="3" max="3" width="2.4453125" style="0" customWidth="1"/>
    <col min="4" max="4" width="6.21484375" style="0" customWidth="1"/>
    <col min="5" max="5" width="9.4453125" style="0" customWidth="1"/>
    <col min="7" max="7" width="6.21484375" style="0" customWidth="1"/>
    <col min="8" max="8" width="5.6640625" style="0" customWidth="1"/>
    <col min="9" max="9" width="12.6640625" style="0" customWidth="1"/>
    <col min="10" max="10" width="1.2265625" style="0" customWidth="1"/>
    <col min="11" max="11" width="11.88671875" style="0" customWidth="1"/>
    <col min="12" max="12" width="1.66796875" style="0" customWidth="1"/>
    <col min="13" max="13" width="5.21484375" style="0" customWidth="1"/>
    <col min="14" max="14" width="12.6640625" style="0" customWidth="1"/>
    <col min="15" max="15" width="2.4453125" style="0" customWidth="1"/>
    <col min="16" max="16" width="12.4453125" style="0" customWidth="1"/>
    <col min="17" max="17" width="1.33203125" style="0" customWidth="1"/>
    <col min="18" max="18" width="7.21484375" style="0" customWidth="1"/>
    <col min="19" max="19" width="0.88671875" style="0" customWidth="1"/>
  </cols>
  <sheetData>
    <row r="2" spans="2:18" ht="15">
      <c r="B2" s="3"/>
      <c r="C2" s="3"/>
      <c r="D2" s="3"/>
      <c r="E2" s="3"/>
      <c r="F2" s="3"/>
      <c r="G2" s="3"/>
      <c r="H2" s="3"/>
      <c r="I2" s="3"/>
      <c r="J2" s="3"/>
      <c r="K2" s="3"/>
      <c r="L2" s="3"/>
      <c r="M2" s="3"/>
      <c r="N2" s="3"/>
      <c r="O2" s="3"/>
      <c r="P2" s="3"/>
      <c r="Q2" s="3"/>
      <c r="R2" s="3"/>
    </row>
    <row r="3" spans="2:18" ht="15.75">
      <c r="B3" s="3"/>
      <c r="C3" s="24" t="s">
        <v>3</v>
      </c>
      <c r="D3" s="3"/>
      <c r="E3" s="3"/>
      <c r="F3" s="3"/>
      <c r="G3" s="3"/>
      <c r="H3" s="3"/>
      <c r="I3" s="3"/>
      <c r="J3" s="3"/>
      <c r="K3" s="3"/>
      <c r="L3" s="3"/>
      <c r="M3" s="3"/>
      <c r="N3" s="3"/>
      <c r="O3" s="3"/>
      <c r="P3" s="3"/>
      <c r="Q3" s="3"/>
      <c r="R3" s="3"/>
    </row>
    <row r="4" spans="2:18" ht="15">
      <c r="B4" s="3"/>
      <c r="C4" s="25" t="s">
        <v>2</v>
      </c>
      <c r="D4" s="3"/>
      <c r="E4" s="3"/>
      <c r="F4" s="3"/>
      <c r="G4" s="3"/>
      <c r="H4" s="3"/>
      <c r="I4" s="3"/>
      <c r="J4" s="3"/>
      <c r="K4" s="3"/>
      <c r="L4" s="3"/>
      <c r="M4" s="3"/>
      <c r="N4" s="3"/>
      <c r="O4" s="3"/>
      <c r="P4" s="3"/>
      <c r="Q4" s="3"/>
      <c r="R4" s="3"/>
    </row>
    <row r="5" spans="2:18" ht="15">
      <c r="B5" s="3"/>
      <c r="C5" s="25"/>
      <c r="D5" s="3"/>
      <c r="E5" s="3"/>
      <c r="F5" s="3"/>
      <c r="G5" s="3"/>
      <c r="H5" s="3"/>
      <c r="I5" s="3"/>
      <c r="J5" s="3"/>
      <c r="K5" s="3"/>
      <c r="L5" s="3"/>
      <c r="M5" s="3"/>
      <c r="N5" s="3"/>
      <c r="O5" s="3"/>
      <c r="P5" s="3"/>
      <c r="Q5" s="3"/>
      <c r="R5" s="3"/>
    </row>
    <row r="6" spans="2:18" ht="15">
      <c r="B6" s="3"/>
      <c r="C6" s="17"/>
      <c r="D6" s="17"/>
      <c r="E6" s="17"/>
      <c r="F6" s="17"/>
      <c r="G6" s="17"/>
      <c r="H6" s="17"/>
      <c r="I6" s="17"/>
      <c r="J6" s="17"/>
      <c r="K6" s="17"/>
      <c r="L6" s="17"/>
      <c r="M6" s="17"/>
      <c r="N6" s="17"/>
      <c r="O6" s="17"/>
      <c r="P6" s="17"/>
      <c r="Q6" s="17"/>
      <c r="R6" s="17"/>
    </row>
    <row r="7" spans="2:18" ht="15.75">
      <c r="B7" s="3"/>
      <c r="C7" s="27" t="s">
        <v>63</v>
      </c>
      <c r="D7" s="17"/>
      <c r="E7" s="17"/>
      <c r="F7" s="17"/>
      <c r="G7" s="17"/>
      <c r="H7" s="17"/>
      <c r="I7" s="17"/>
      <c r="J7" s="17"/>
      <c r="K7" s="17"/>
      <c r="L7" s="17"/>
      <c r="M7" s="17"/>
      <c r="N7" s="17"/>
      <c r="O7" s="17"/>
      <c r="P7" s="17"/>
      <c r="Q7" s="17"/>
      <c r="R7" s="17"/>
    </row>
    <row r="8" spans="2:18" ht="15.75">
      <c r="B8" s="3"/>
      <c r="C8" s="27" t="s">
        <v>286</v>
      </c>
      <c r="D8" s="17"/>
      <c r="E8" s="17"/>
      <c r="F8" s="17"/>
      <c r="G8" s="17"/>
      <c r="H8" s="17"/>
      <c r="I8" s="17"/>
      <c r="J8" s="17"/>
      <c r="K8" s="17"/>
      <c r="L8" s="17"/>
      <c r="M8" s="17"/>
      <c r="N8" s="17"/>
      <c r="O8" s="17"/>
      <c r="P8" s="17"/>
      <c r="Q8" s="17"/>
      <c r="R8" s="17"/>
    </row>
    <row r="9" spans="2:18" ht="15">
      <c r="B9" s="3"/>
      <c r="C9" s="17"/>
      <c r="D9" s="17"/>
      <c r="E9" s="17"/>
      <c r="F9" s="17"/>
      <c r="G9" s="17"/>
      <c r="H9" s="17"/>
      <c r="I9" s="17"/>
      <c r="J9" s="17"/>
      <c r="K9" s="17"/>
      <c r="L9" s="17"/>
      <c r="M9" s="17"/>
      <c r="N9" s="17"/>
      <c r="O9" s="17"/>
      <c r="P9" s="17"/>
      <c r="Q9" s="17"/>
      <c r="R9" s="17"/>
    </row>
    <row r="10" spans="2:19" ht="15">
      <c r="B10" s="3"/>
      <c r="C10" s="17"/>
      <c r="D10" s="17"/>
      <c r="E10" s="17"/>
      <c r="F10" s="17"/>
      <c r="G10" s="17"/>
      <c r="H10" s="17"/>
      <c r="I10" s="3"/>
      <c r="J10" s="18" t="s">
        <v>4</v>
      </c>
      <c r="K10" s="23"/>
      <c r="L10" s="23"/>
      <c r="M10" s="17"/>
      <c r="N10" s="3"/>
      <c r="O10" s="18" t="s">
        <v>97</v>
      </c>
      <c r="P10" s="18"/>
      <c r="Q10" s="18"/>
      <c r="R10" s="23"/>
      <c r="S10" s="3"/>
    </row>
    <row r="11" spans="2:19" ht="15">
      <c r="B11" s="3"/>
      <c r="C11" s="17"/>
      <c r="D11" s="17"/>
      <c r="E11" s="17"/>
      <c r="F11" s="17"/>
      <c r="G11" s="17"/>
      <c r="H11" s="17"/>
      <c r="I11" s="18" t="s">
        <v>5</v>
      </c>
      <c r="J11" s="17"/>
      <c r="K11" s="62" t="s">
        <v>10</v>
      </c>
      <c r="L11" s="18"/>
      <c r="M11" s="17"/>
      <c r="N11" s="3"/>
      <c r="O11" s="18"/>
      <c r="P11" s="18"/>
      <c r="Q11" s="18"/>
      <c r="R11" s="17"/>
      <c r="S11" s="3"/>
    </row>
    <row r="12" spans="2:19" ht="15">
      <c r="B12" s="3"/>
      <c r="C12" s="17"/>
      <c r="D12" s="17"/>
      <c r="E12" s="17"/>
      <c r="F12" s="17"/>
      <c r="G12" s="17"/>
      <c r="H12" s="17"/>
      <c r="I12" s="18" t="s">
        <v>6</v>
      </c>
      <c r="J12" s="17"/>
      <c r="K12" s="62" t="s">
        <v>6</v>
      </c>
      <c r="L12" s="18"/>
      <c r="M12" s="17"/>
      <c r="N12" s="18" t="s">
        <v>5</v>
      </c>
      <c r="O12" s="18"/>
      <c r="P12" s="18" t="s">
        <v>10</v>
      </c>
      <c r="Q12" s="18"/>
      <c r="R12" s="17"/>
      <c r="S12" s="3"/>
    </row>
    <row r="13" spans="2:19" ht="15">
      <c r="B13" s="3"/>
      <c r="C13" s="17"/>
      <c r="D13" s="17"/>
      <c r="E13" s="17"/>
      <c r="F13" s="17"/>
      <c r="G13" s="17"/>
      <c r="H13" s="17"/>
      <c r="I13" s="18" t="s">
        <v>7</v>
      </c>
      <c r="J13" s="17"/>
      <c r="K13" s="62" t="s">
        <v>7</v>
      </c>
      <c r="L13" s="18"/>
      <c r="M13" s="17"/>
      <c r="N13" s="18" t="s">
        <v>6</v>
      </c>
      <c r="O13" s="18"/>
      <c r="P13" s="18" t="s">
        <v>6</v>
      </c>
      <c r="Q13" s="18"/>
      <c r="R13" s="17"/>
      <c r="S13" s="3"/>
    </row>
    <row r="14" spans="2:19" ht="15">
      <c r="B14" s="3"/>
      <c r="C14" s="17"/>
      <c r="D14" s="17"/>
      <c r="E14" s="17"/>
      <c r="F14" s="17"/>
      <c r="G14" s="17"/>
      <c r="H14" s="17"/>
      <c r="I14" s="19" t="s">
        <v>284</v>
      </c>
      <c r="J14" s="17"/>
      <c r="K14" s="63" t="s">
        <v>285</v>
      </c>
      <c r="L14" s="19"/>
      <c r="M14" s="17"/>
      <c r="N14" s="19" t="s">
        <v>284</v>
      </c>
      <c r="O14" s="17"/>
      <c r="P14" s="19" t="s">
        <v>285</v>
      </c>
      <c r="Q14" s="19"/>
      <c r="R14" s="17"/>
      <c r="S14" s="3"/>
    </row>
    <row r="15" spans="2:19" ht="15">
      <c r="B15" s="3"/>
      <c r="C15" s="17"/>
      <c r="D15" s="17"/>
      <c r="E15" s="17"/>
      <c r="F15" s="17"/>
      <c r="G15" s="17"/>
      <c r="H15" s="17"/>
      <c r="I15" s="19" t="s">
        <v>163</v>
      </c>
      <c r="J15" s="17"/>
      <c r="K15" s="63" t="s">
        <v>163</v>
      </c>
      <c r="L15" s="19"/>
      <c r="M15" s="17"/>
      <c r="N15" s="19" t="s">
        <v>163</v>
      </c>
      <c r="O15" s="19"/>
      <c r="P15" s="19" t="s">
        <v>163</v>
      </c>
      <c r="Q15" s="19"/>
      <c r="R15" s="17"/>
      <c r="S15" s="3"/>
    </row>
    <row r="16" spans="2:19" ht="15">
      <c r="B16" s="3"/>
      <c r="C16" s="17"/>
      <c r="D16" s="17"/>
      <c r="E16" s="17"/>
      <c r="F16" s="17"/>
      <c r="G16" s="17"/>
      <c r="H16" s="17"/>
      <c r="I16" s="17"/>
      <c r="J16" s="17"/>
      <c r="K16" s="64"/>
      <c r="L16" s="17"/>
      <c r="M16" s="17"/>
      <c r="N16" s="17"/>
      <c r="O16" s="17"/>
      <c r="P16" s="17"/>
      <c r="Q16" s="17"/>
      <c r="R16" s="17"/>
      <c r="S16" s="3"/>
    </row>
    <row r="17" spans="2:19" ht="15">
      <c r="B17" s="3"/>
      <c r="C17" s="17"/>
      <c r="D17" s="17" t="s">
        <v>57</v>
      </c>
      <c r="E17" s="17"/>
      <c r="F17" s="17"/>
      <c r="G17" s="17"/>
      <c r="H17" s="17"/>
      <c r="I17" s="7">
        <v>21009831</v>
      </c>
      <c r="J17" s="7"/>
      <c r="K17" s="26">
        <v>29869278</v>
      </c>
      <c r="L17" s="26"/>
      <c r="M17" s="7"/>
      <c r="N17" s="7">
        <v>43128752</v>
      </c>
      <c r="O17" s="7"/>
      <c r="P17" s="26">
        <v>53645687</v>
      </c>
      <c r="Q17" s="26"/>
      <c r="R17" s="7"/>
      <c r="S17" s="3"/>
    </row>
    <row r="18" spans="2:19" ht="15">
      <c r="B18" s="3"/>
      <c r="C18" s="17"/>
      <c r="D18" s="17"/>
      <c r="E18" s="17"/>
      <c r="F18" s="17"/>
      <c r="G18" s="17"/>
      <c r="H18" s="17"/>
      <c r="I18" s="7"/>
      <c r="J18" s="7"/>
      <c r="K18" s="7"/>
      <c r="L18" s="7"/>
      <c r="M18" s="7"/>
      <c r="N18" s="7"/>
      <c r="O18" s="7"/>
      <c r="P18" s="7">
        <v>0</v>
      </c>
      <c r="Q18" s="7"/>
      <c r="R18" s="7"/>
      <c r="S18" s="3"/>
    </row>
    <row r="19" spans="2:19" ht="15">
      <c r="B19" s="3"/>
      <c r="C19" s="17"/>
      <c r="D19" s="17" t="s">
        <v>43</v>
      </c>
      <c r="E19" s="17"/>
      <c r="F19" s="17"/>
      <c r="G19" s="17"/>
      <c r="H19" s="17"/>
      <c r="I19" s="6">
        <v>-13548827</v>
      </c>
      <c r="J19" s="7"/>
      <c r="K19" s="43">
        <v>-21368598</v>
      </c>
      <c r="L19" s="26"/>
      <c r="M19" s="7"/>
      <c r="N19" s="6">
        <v>-29044572</v>
      </c>
      <c r="O19" s="7"/>
      <c r="P19" s="43">
        <v>-37276420</v>
      </c>
      <c r="Q19" s="7"/>
      <c r="R19" s="7"/>
      <c r="S19" s="3"/>
    </row>
    <row r="20" spans="2:19" ht="15">
      <c r="B20" s="3"/>
      <c r="C20" s="17"/>
      <c r="D20" s="17"/>
      <c r="E20" s="17"/>
      <c r="F20" s="17"/>
      <c r="G20" s="17"/>
      <c r="H20" s="17"/>
      <c r="I20" s="7"/>
      <c r="J20" s="7"/>
      <c r="K20" s="26"/>
      <c r="L20" s="26"/>
      <c r="M20" s="7"/>
      <c r="N20" s="7"/>
      <c r="O20" s="7"/>
      <c r="P20" s="26"/>
      <c r="Q20" s="7"/>
      <c r="R20" s="7"/>
      <c r="S20" s="3"/>
    </row>
    <row r="21" spans="2:19" ht="15">
      <c r="B21" s="3"/>
      <c r="C21" s="17"/>
      <c r="D21" s="17" t="s">
        <v>45</v>
      </c>
      <c r="E21" s="17"/>
      <c r="F21" s="17"/>
      <c r="G21" s="17"/>
      <c r="H21" s="17"/>
      <c r="I21" s="7">
        <f>SUM(I17:I19)</f>
        <v>7461004</v>
      </c>
      <c r="J21" s="7"/>
      <c r="K21" s="7">
        <f>SUM(K17:K19)</f>
        <v>8500680</v>
      </c>
      <c r="L21" s="26"/>
      <c r="M21" s="7"/>
      <c r="N21" s="7">
        <f>SUM(N17:N19)</f>
        <v>14084180</v>
      </c>
      <c r="O21" s="7"/>
      <c r="P21" s="7">
        <f>SUM(P17:P19)</f>
        <v>16369267</v>
      </c>
      <c r="Q21" s="7"/>
      <c r="R21" s="7"/>
      <c r="S21" s="3"/>
    </row>
    <row r="22" spans="2:19" ht="15">
      <c r="B22" s="3"/>
      <c r="C22" s="17"/>
      <c r="D22" s="17"/>
      <c r="E22" s="17"/>
      <c r="F22" s="17"/>
      <c r="G22" s="17"/>
      <c r="H22" s="17"/>
      <c r="I22" s="7"/>
      <c r="J22" s="7"/>
      <c r="K22" s="7"/>
      <c r="L22" s="7"/>
      <c r="M22" s="7"/>
      <c r="N22" s="7"/>
      <c r="O22" s="7"/>
      <c r="P22" s="7"/>
      <c r="Q22" s="7"/>
      <c r="R22" s="7"/>
      <c r="S22" s="3"/>
    </row>
    <row r="23" spans="2:19" ht="15">
      <c r="B23" s="3"/>
      <c r="C23" s="17"/>
      <c r="D23" s="17" t="s">
        <v>60</v>
      </c>
      <c r="E23" s="17"/>
      <c r="F23" s="17"/>
      <c r="G23" s="17"/>
      <c r="H23" s="17"/>
      <c r="I23" s="7">
        <v>204286.07895978156</v>
      </c>
      <c r="J23" s="7"/>
      <c r="K23" s="26">
        <v>400294</v>
      </c>
      <c r="L23" s="26"/>
      <c r="M23" s="7"/>
      <c r="N23" s="7">
        <v>448198.1962738101</v>
      </c>
      <c r="O23" s="7"/>
      <c r="P23" s="26">
        <v>566057</v>
      </c>
      <c r="Q23" s="26"/>
      <c r="R23" s="7"/>
      <c r="S23" s="3"/>
    </row>
    <row r="24" spans="2:19" ht="15">
      <c r="B24" s="3"/>
      <c r="C24" s="17"/>
      <c r="D24" s="17"/>
      <c r="E24" s="17"/>
      <c r="F24" s="17"/>
      <c r="G24" s="17"/>
      <c r="H24" s="17"/>
      <c r="I24" s="7"/>
      <c r="J24" s="7"/>
      <c r="K24" s="26"/>
      <c r="L24" s="26"/>
      <c r="M24" s="7"/>
      <c r="N24" s="7"/>
      <c r="O24" s="7"/>
      <c r="P24" s="26"/>
      <c r="Q24" s="26"/>
      <c r="R24" s="7"/>
      <c r="S24" s="3"/>
    </row>
    <row r="25" spans="2:19" ht="15">
      <c r="B25" s="3"/>
      <c r="C25" s="17"/>
      <c r="D25" s="17" t="s">
        <v>164</v>
      </c>
      <c r="E25" s="17"/>
      <c r="F25" s="17"/>
      <c r="G25" s="17"/>
      <c r="H25" s="17"/>
      <c r="I25" s="7">
        <v>-6138797.626162534</v>
      </c>
      <c r="J25" s="7"/>
      <c r="K25" s="26">
        <v>-6411126</v>
      </c>
      <c r="L25" s="26"/>
      <c r="M25" s="7"/>
      <c r="N25" s="7">
        <v>-12641048.815127218</v>
      </c>
      <c r="O25" s="7"/>
      <c r="P25" s="26">
        <v>-12526490</v>
      </c>
      <c r="Q25" s="26"/>
      <c r="R25" s="7"/>
      <c r="S25" s="3"/>
    </row>
    <row r="26" spans="2:19" ht="15">
      <c r="B26" s="3"/>
      <c r="C26" s="17"/>
      <c r="D26" s="17"/>
      <c r="E26" s="17"/>
      <c r="F26" s="17"/>
      <c r="G26" s="17"/>
      <c r="H26" s="17"/>
      <c r="I26" s="7"/>
      <c r="J26" s="7"/>
      <c r="K26" s="7"/>
      <c r="L26" s="7"/>
      <c r="M26" s="7"/>
      <c r="N26" s="7"/>
      <c r="O26" s="7"/>
      <c r="P26" s="7"/>
      <c r="Q26" s="7"/>
      <c r="R26" s="7"/>
      <c r="S26" s="3"/>
    </row>
    <row r="27" spans="2:19" ht="15">
      <c r="B27" s="3"/>
      <c r="C27" s="17"/>
      <c r="D27" s="17" t="s">
        <v>64</v>
      </c>
      <c r="E27" s="17"/>
      <c r="F27" s="17"/>
      <c r="G27" s="17"/>
      <c r="H27" s="17"/>
      <c r="I27" s="7">
        <v>-332961</v>
      </c>
      <c r="J27" s="7"/>
      <c r="K27" s="7">
        <v>-210383</v>
      </c>
      <c r="L27" s="7"/>
      <c r="M27" s="7"/>
      <c r="N27" s="7">
        <v>-535949</v>
      </c>
      <c r="O27" s="7"/>
      <c r="P27" s="7">
        <v>-341472</v>
      </c>
      <c r="Q27" s="7"/>
      <c r="R27" s="7"/>
      <c r="S27" s="3"/>
    </row>
    <row r="28" spans="2:19" ht="15">
      <c r="B28" s="3"/>
      <c r="C28" s="17"/>
      <c r="D28" s="17"/>
      <c r="E28" s="17"/>
      <c r="F28" s="17"/>
      <c r="G28" s="17"/>
      <c r="H28" s="17"/>
      <c r="I28" s="7"/>
      <c r="J28" s="7"/>
      <c r="K28" s="7"/>
      <c r="L28" s="7"/>
      <c r="M28" s="7"/>
      <c r="N28" s="7"/>
      <c r="O28" s="7"/>
      <c r="P28" s="7"/>
      <c r="Q28" s="7"/>
      <c r="R28" s="7"/>
      <c r="S28" s="3"/>
    </row>
    <row r="29" spans="2:19" ht="15">
      <c r="B29" s="3"/>
      <c r="C29" s="17"/>
      <c r="D29" s="17" t="s">
        <v>61</v>
      </c>
      <c r="E29" s="17"/>
      <c r="F29" s="17"/>
      <c r="G29" s="17"/>
      <c r="H29" s="17"/>
      <c r="I29" s="6">
        <v>25450</v>
      </c>
      <c r="J29" s="7"/>
      <c r="K29" s="74">
        <v>-173943</v>
      </c>
      <c r="L29" s="29"/>
      <c r="M29" s="7"/>
      <c r="N29" s="6">
        <v>170500</v>
      </c>
      <c r="O29" s="7"/>
      <c r="P29" s="74">
        <v>-331909</v>
      </c>
      <c r="Q29" s="29"/>
      <c r="R29" s="7"/>
      <c r="S29" s="3"/>
    </row>
    <row r="30" spans="2:19" ht="15">
      <c r="B30" s="3"/>
      <c r="C30" s="17"/>
      <c r="D30" s="3"/>
      <c r="E30" s="17"/>
      <c r="F30" s="17"/>
      <c r="G30" s="17"/>
      <c r="H30" s="17"/>
      <c r="I30" s="7"/>
      <c r="J30" s="7"/>
      <c r="K30" s="7"/>
      <c r="L30" s="7"/>
      <c r="M30" s="7"/>
      <c r="N30" s="7"/>
      <c r="O30" s="7"/>
      <c r="P30" s="7"/>
      <c r="Q30" s="7"/>
      <c r="R30" s="7"/>
      <c r="S30" s="3"/>
    </row>
    <row r="31" spans="2:19" ht="15">
      <c r="B31" s="3"/>
      <c r="C31" s="17"/>
      <c r="D31" s="17" t="s">
        <v>112</v>
      </c>
      <c r="E31" s="17"/>
      <c r="F31" s="17"/>
      <c r="G31" s="17"/>
      <c r="H31" s="17"/>
      <c r="I31" s="7">
        <f>SUM(I21:I29)</f>
        <v>1218981.452797248</v>
      </c>
      <c r="J31" s="7"/>
      <c r="K31" s="7">
        <f>SUM(K21:K29)</f>
        <v>2105522</v>
      </c>
      <c r="L31" s="7"/>
      <c r="M31" s="7"/>
      <c r="N31" s="7">
        <f>SUM(N21:N29)</f>
        <v>1525880.3811465912</v>
      </c>
      <c r="O31" s="7"/>
      <c r="P31" s="7">
        <f>SUM(P21:P29)</f>
        <v>3735453</v>
      </c>
      <c r="Q31" s="7"/>
      <c r="R31" s="7"/>
      <c r="S31" s="3"/>
    </row>
    <row r="32" spans="2:19" ht="15">
      <c r="B32" s="3"/>
      <c r="C32" s="17"/>
      <c r="D32" s="17"/>
      <c r="E32" s="17"/>
      <c r="F32" s="17"/>
      <c r="G32" s="17"/>
      <c r="H32" s="17"/>
      <c r="I32" s="7"/>
      <c r="J32" s="7"/>
      <c r="K32" s="7"/>
      <c r="L32" s="7"/>
      <c r="M32" s="7"/>
      <c r="N32" s="7"/>
      <c r="O32" s="7"/>
      <c r="P32" s="7"/>
      <c r="Q32" s="7"/>
      <c r="R32" s="7"/>
      <c r="S32" s="3"/>
    </row>
    <row r="33" spans="2:19" ht="15">
      <c r="B33" s="3"/>
      <c r="C33" s="17"/>
      <c r="D33" s="17" t="s">
        <v>0</v>
      </c>
      <c r="E33" s="17"/>
      <c r="F33" s="17"/>
      <c r="G33" s="17"/>
      <c r="H33" s="17"/>
      <c r="I33" s="6">
        <v>-359196</v>
      </c>
      <c r="J33" s="7"/>
      <c r="K33" s="43">
        <v>-668779</v>
      </c>
      <c r="L33" s="26"/>
      <c r="M33" s="7"/>
      <c r="N33" s="6">
        <v>-586112</v>
      </c>
      <c r="O33" s="7"/>
      <c r="P33" s="43">
        <v>-1345411</v>
      </c>
      <c r="Q33" s="26"/>
      <c r="R33" s="7"/>
      <c r="S33" s="3"/>
    </row>
    <row r="34" spans="2:19" ht="15">
      <c r="B34" s="3"/>
      <c r="C34" s="17"/>
      <c r="D34" s="17"/>
      <c r="E34" s="17"/>
      <c r="F34" s="17"/>
      <c r="G34" s="17"/>
      <c r="H34" s="17"/>
      <c r="I34" s="7"/>
      <c r="J34" s="7"/>
      <c r="K34" s="7"/>
      <c r="L34" s="7"/>
      <c r="M34" s="7"/>
      <c r="N34" s="7"/>
      <c r="O34" s="7"/>
      <c r="P34" s="7"/>
      <c r="Q34" s="7"/>
      <c r="R34" s="7"/>
      <c r="S34" s="3"/>
    </row>
    <row r="35" spans="2:19" ht="15.75" thickBot="1">
      <c r="B35" s="3"/>
      <c r="C35" s="17"/>
      <c r="D35" s="3" t="s">
        <v>113</v>
      </c>
      <c r="E35" s="17"/>
      <c r="F35" s="17"/>
      <c r="G35" s="17"/>
      <c r="H35" s="17"/>
      <c r="I35" s="4">
        <f>SUM(I31:I33)</f>
        <v>859785.452797248</v>
      </c>
      <c r="J35" s="7"/>
      <c r="K35" s="4">
        <f>SUM(K31:K33)</f>
        <v>1436743</v>
      </c>
      <c r="L35" s="7"/>
      <c r="M35" s="7"/>
      <c r="N35" s="4">
        <f>SUM(N31:N33)</f>
        <v>939768.3811465912</v>
      </c>
      <c r="O35" s="7"/>
      <c r="P35" s="4">
        <f>SUM(P31:P33)</f>
        <v>2390042</v>
      </c>
      <c r="Q35" s="7"/>
      <c r="R35" s="7"/>
      <c r="S35" s="3"/>
    </row>
    <row r="36" spans="2:19" ht="15.75" thickTop="1">
      <c r="B36" s="3"/>
      <c r="C36" s="17"/>
      <c r="D36" s="17"/>
      <c r="E36" s="17"/>
      <c r="F36" s="17"/>
      <c r="G36" s="17"/>
      <c r="H36" s="17"/>
      <c r="I36" s="7"/>
      <c r="J36" s="7"/>
      <c r="K36" s="7"/>
      <c r="L36" s="7"/>
      <c r="M36" s="7"/>
      <c r="N36" s="7"/>
      <c r="O36" s="7"/>
      <c r="P36" s="7"/>
      <c r="Q36" s="7"/>
      <c r="R36" s="7"/>
      <c r="S36" s="3"/>
    </row>
    <row r="37" spans="2:19" ht="15.75">
      <c r="B37" s="3"/>
      <c r="C37" s="17"/>
      <c r="D37" s="27" t="s">
        <v>202</v>
      </c>
      <c r="E37" s="17"/>
      <c r="F37" s="17"/>
      <c r="G37" s="17"/>
      <c r="H37" s="17"/>
      <c r="I37" s="7"/>
      <c r="J37" s="7"/>
      <c r="K37" s="7"/>
      <c r="L37" s="7"/>
      <c r="M37" s="7"/>
      <c r="N37" s="7"/>
      <c r="O37" s="7"/>
      <c r="P37" s="7"/>
      <c r="Q37" s="7"/>
      <c r="R37" s="7"/>
      <c r="S37" s="3"/>
    </row>
    <row r="38" spans="2:19" ht="15">
      <c r="B38" s="3"/>
      <c r="C38" s="17"/>
      <c r="D38" s="160" t="s">
        <v>203</v>
      </c>
      <c r="E38" s="17"/>
      <c r="F38" s="17"/>
      <c r="G38" s="17"/>
      <c r="H38" s="17"/>
      <c r="I38" s="7">
        <v>946774.452797248</v>
      </c>
      <c r="J38" s="7"/>
      <c r="K38" s="7">
        <v>1301602</v>
      </c>
      <c r="L38" s="7"/>
      <c r="M38" s="7"/>
      <c r="N38" s="7">
        <v>982591.3811465921</v>
      </c>
      <c r="O38" s="7"/>
      <c r="P38" s="7">
        <v>2299870</v>
      </c>
      <c r="Q38" s="7"/>
      <c r="R38" s="7"/>
      <c r="S38" s="3"/>
    </row>
    <row r="39" spans="2:19" ht="15">
      <c r="B39" s="3"/>
      <c r="C39" s="17"/>
      <c r="D39" s="17" t="s">
        <v>166</v>
      </c>
      <c r="E39" s="17"/>
      <c r="F39" s="17"/>
      <c r="G39" s="17"/>
      <c r="H39" s="17"/>
      <c r="I39" s="6">
        <v>-86989</v>
      </c>
      <c r="J39" s="7"/>
      <c r="K39" s="43">
        <v>135141</v>
      </c>
      <c r="L39" s="26"/>
      <c r="M39" s="7"/>
      <c r="N39" s="6">
        <v>-42823</v>
      </c>
      <c r="O39" s="7"/>
      <c r="P39" s="43">
        <v>90172</v>
      </c>
      <c r="Q39" s="26"/>
      <c r="R39" s="7"/>
      <c r="S39" s="3"/>
    </row>
    <row r="40" spans="2:19" ht="15">
      <c r="B40" s="3"/>
      <c r="C40" s="17"/>
      <c r="D40" s="17"/>
      <c r="E40" s="17"/>
      <c r="F40" s="17"/>
      <c r="G40" s="17"/>
      <c r="H40" s="17"/>
      <c r="I40" s="7"/>
      <c r="J40" s="7"/>
      <c r="K40" s="26"/>
      <c r="L40" s="26"/>
      <c r="M40" s="7"/>
      <c r="N40" s="7"/>
      <c r="O40" s="7"/>
      <c r="P40" s="26"/>
      <c r="Q40" s="26"/>
      <c r="R40" s="7"/>
      <c r="S40" s="3"/>
    </row>
    <row r="41" spans="2:19" ht="15.75" thickBot="1">
      <c r="B41" s="3"/>
      <c r="C41" s="17"/>
      <c r="D41" s="17" t="s">
        <v>114</v>
      </c>
      <c r="E41" s="17"/>
      <c r="F41" s="17"/>
      <c r="G41" s="17"/>
      <c r="H41" s="17"/>
      <c r="I41" s="4">
        <f>SUM(I38:I39)</f>
        <v>859785.452797248</v>
      </c>
      <c r="J41" s="7"/>
      <c r="K41" s="4">
        <v>1436743</v>
      </c>
      <c r="L41" s="7"/>
      <c r="M41" s="7"/>
      <c r="N41" s="4">
        <v>939768.3811465912</v>
      </c>
      <c r="O41" s="7"/>
      <c r="P41" s="4">
        <v>2390042</v>
      </c>
      <c r="Q41" s="7"/>
      <c r="R41" s="7"/>
      <c r="S41" s="3"/>
    </row>
    <row r="42" spans="2:19" ht="15.75" thickTop="1">
      <c r="B42" s="3"/>
      <c r="C42" s="17"/>
      <c r="D42" s="17"/>
      <c r="E42" s="17"/>
      <c r="F42" s="17"/>
      <c r="G42" s="17"/>
      <c r="H42" s="17"/>
      <c r="I42" s="7"/>
      <c r="J42" s="7"/>
      <c r="K42" s="161"/>
      <c r="L42" s="7"/>
      <c r="M42" s="7"/>
      <c r="N42" s="7"/>
      <c r="O42" s="7"/>
      <c r="P42" s="161"/>
      <c r="Q42" s="7"/>
      <c r="R42" s="7"/>
      <c r="S42" s="3"/>
    </row>
    <row r="43" spans="2:19" ht="15">
      <c r="B43" s="3"/>
      <c r="C43" s="17"/>
      <c r="D43" s="17"/>
      <c r="E43" s="17"/>
      <c r="F43" s="17"/>
      <c r="G43" s="17"/>
      <c r="H43" s="17"/>
      <c r="I43" s="7"/>
      <c r="J43" s="7"/>
      <c r="K43" s="161"/>
      <c r="L43" s="7"/>
      <c r="M43" s="7"/>
      <c r="N43" s="7"/>
      <c r="O43" s="7"/>
      <c r="P43" s="7"/>
      <c r="Q43" s="7"/>
      <c r="R43" s="7"/>
      <c r="S43" s="3"/>
    </row>
    <row r="44" spans="2:19" ht="15">
      <c r="B44" s="3"/>
      <c r="C44" s="17"/>
      <c r="D44" t="s">
        <v>53</v>
      </c>
      <c r="E44" s="20"/>
      <c r="F44" s="17"/>
      <c r="G44" s="17"/>
      <c r="H44" s="17"/>
      <c r="I44" s="21">
        <v>1.0495741148290874</v>
      </c>
      <c r="J44" s="21"/>
      <c r="K44" s="162">
        <v>1.4310814874864177</v>
      </c>
      <c r="L44" s="21"/>
      <c r="M44" s="21"/>
      <c r="N44" s="21">
        <v>1.089280003340435</v>
      </c>
      <c r="O44" s="21"/>
      <c r="P44" s="162">
        <v>2.5286542127512</v>
      </c>
      <c r="Q44" s="26"/>
      <c r="R44" s="7"/>
      <c r="S44" s="3"/>
    </row>
    <row r="45" spans="2:19" ht="15">
      <c r="B45" s="3"/>
      <c r="C45" s="17"/>
      <c r="D45" s="17"/>
      <c r="E45" s="17"/>
      <c r="F45" s="17"/>
      <c r="G45" s="17"/>
      <c r="H45" s="17"/>
      <c r="I45" s="21"/>
      <c r="J45" s="21"/>
      <c r="K45" s="21"/>
      <c r="L45" s="21"/>
      <c r="M45" s="21"/>
      <c r="N45" s="21"/>
      <c r="O45" s="21"/>
      <c r="P45" s="21"/>
      <c r="Q45" s="7"/>
      <c r="R45" s="7"/>
      <c r="S45" s="3"/>
    </row>
    <row r="46" spans="2:19" ht="15">
      <c r="B46" s="3"/>
      <c r="C46" s="17"/>
      <c r="E46" s="20"/>
      <c r="F46" s="17"/>
      <c r="G46" s="17"/>
      <c r="H46" s="17"/>
      <c r="I46" s="155"/>
      <c r="J46" s="21"/>
      <c r="K46" s="21"/>
      <c r="L46" s="21"/>
      <c r="M46" s="21"/>
      <c r="N46" s="155"/>
      <c r="O46" s="21"/>
      <c r="P46" s="21"/>
      <c r="Q46" s="7"/>
      <c r="R46" s="7"/>
      <c r="S46" s="3"/>
    </row>
    <row r="47" spans="2:19" ht="15">
      <c r="B47" s="3"/>
      <c r="C47" s="17"/>
      <c r="D47" s="17"/>
      <c r="E47" s="17"/>
      <c r="F47" s="17"/>
      <c r="G47" s="17"/>
      <c r="H47" s="17"/>
      <c r="I47" s="7"/>
      <c r="J47" s="7"/>
      <c r="K47" s="7"/>
      <c r="L47" s="7"/>
      <c r="M47" s="7"/>
      <c r="N47" s="7"/>
      <c r="O47" s="7"/>
      <c r="P47" s="30"/>
      <c r="Q47" s="7"/>
      <c r="R47" s="7"/>
      <c r="S47" s="3"/>
    </row>
    <row r="48" spans="2:19" ht="15.75">
      <c r="B48" s="3"/>
      <c r="C48" s="31"/>
      <c r="D48" s="3" t="s">
        <v>62</v>
      </c>
      <c r="E48" s="17"/>
      <c r="F48" s="17"/>
      <c r="G48" s="17"/>
      <c r="H48" s="17"/>
      <c r="I48" s="7"/>
      <c r="J48" s="7"/>
      <c r="K48" s="7"/>
      <c r="L48" s="7"/>
      <c r="M48" s="7"/>
      <c r="N48" s="7"/>
      <c r="O48" s="7"/>
      <c r="P48" s="7"/>
      <c r="Q48" s="7"/>
      <c r="R48" s="7"/>
      <c r="S48" s="3"/>
    </row>
    <row r="49" spans="2:19" ht="15.75">
      <c r="B49" s="3"/>
      <c r="C49" s="31"/>
      <c r="D49" s="3" t="s">
        <v>204</v>
      </c>
      <c r="E49" s="17"/>
      <c r="F49" s="17"/>
      <c r="G49" s="17"/>
      <c r="H49" s="17"/>
      <c r="I49" s="7"/>
      <c r="J49" s="7"/>
      <c r="K49" s="7"/>
      <c r="L49" s="7"/>
      <c r="M49" s="7"/>
      <c r="N49" s="7"/>
      <c r="O49" s="7"/>
      <c r="P49" s="7"/>
      <c r="Q49" s="7"/>
      <c r="R49" s="7"/>
      <c r="S49" s="3"/>
    </row>
    <row r="50" spans="2:19" ht="15">
      <c r="B50" s="3"/>
      <c r="C50" s="3"/>
      <c r="D50" s="3"/>
      <c r="E50" s="17"/>
      <c r="F50" s="17"/>
      <c r="G50" s="17"/>
      <c r="H50" s="17"/>
      <c r="I50" s="7"/>
      <c r="J50" s="7"/>
      <c r="K50" s="7"/>
      <c r="L50" s="7"/>
      <c r="M50" s="7"/>
      <c r="N50" s="7"/>
      <c r="O50" s="7"/>
      <c r="P50" s="7"/>
      <c r="Q50" s="7"/>
      <c r="R50" s="7"/>
      <c r="S50" s="3"/>
    </row>
    <row r="51" spans="2:18" ht="15">
      <c r="B51" s="3"/>
      <c r="C51" s="3"/>
      <c r="D51" s="17"/>
      <c r="E51" s="17"/>
      <c r="F51" s="17"/>
      <c r="G51" s="17"/>
      <c r="H51" s="17"/>
      <c r="I51" s="7">
        <v>0</v>
      </c>
      <c r="J51" s="7"/>
      <c r="K51" s="7">
        <v>0</v>
      </c>
      <c r="L51" s="7"/>
      <c r="M51" s="7"/>
      <c r="N51" s="7">
        <v>0</v>
      </c>
      <c r="O51" s="7"/>
      <c r="P51" s="7">
        <v>0</v>
      </c>
      <c r="Q51" s="7"/>
      <c r="R51" s="7"/>
    </row>
    <row r="52" spans="5:16" ht="15">
      <c r="E52" s="163"/>
      <c r="F52" s="163"/>
      <c r="G52" s="163"/>
      <c r="I52" s="34"/>
      <c r="J52" s="3"/>
      <c r="K52" s="34"/>
      <c r="L52" s="34"/>
      <c r="M52" s="34"/>
      <c r="N52" s="34"/>
      <c r="O52" s="34"/>
      <c r="P52" s="34"/>
    </row>
    <row r="53" spans="3:18" ht="15">
      <c r="C53" s="13"/>
      <c r="D53" s="13"/>
      <c r="E53" s="13"/>
      <c r="F53" s="13"/>
      <c r="G53" s="13"/>
      <c r="H53" s="13"/>
      <c r="I53" s="5"/>
      <c r="J53" s="5"/>
      <c r="K53" s="5"/>
      <c r="L53" s="5"/>
      <c r="M53" s="5"/>
      <c r="N53" s="5"/>
      <c r="O53" s="5"/>
      <c r="P53" s="5"/>
      <c r="Q53" s="5"/>
      <c r="R53" s="5"/>
    </row>
    <row r="54" spans="3:18" ht="15">
      <c r="C54" s="13"/>
      <c r="D54" s="13"/>
      <c r="E54" s="13"/>
      <c r="F54" s="13"/>
      <c r="G54" s="13"/>
      <c r="H54" s="13"/>
      <c r="I54" s="5"/>
      <c r="J54" s="5"/>
      <c r="K54" s="5"/>
      <c r="L54" s="5"/>
      <c r="M54" s="5"/>
      <c r="N54" s="5"/>
      <c r="O54" s="5"/>
      <c r="P54" s="5"/>
      <c r="Q54" s="5"/>
      <c r="R54" s="5"/>
    </row>
    <row r="55" spans="3:18" ht="15.75">
      <c r="C55" s="31"/>
      <c r="D55" s="35"/>
      <c r="I55" s="5"/>
      <c r="J55" s="5"/>
      <c r="K55" s="5"/>
      <c r="L55" s="5"/>
      <c r="M55" s="5"/>
      <c r="N55" s="5"/>
      <c r="O55" s="5"/>
      <c r="P55" s="5"/>
      <c r="Q55" s="5"/>
      <c r="R55" s="5"/>
    </row>
    <row r="56" spans="3:18" ht="15.75">
      <c r="C56" s="27"/>
      <c r="D56" s="35"/>
      <c r="I56" s="5"/>
      <c r="J56" s="5"/>
      <c r="K56" s="5"/>
      <c r="L56" s="5"/>
      <c r="M56" s="5"/>
      <c r="N56" s="5"/>
      <c r="O56" s="5"/>
      <c r="P56" s="5"/>
      <c r="Q56" s="5"/>
      <c r="R56" s="5"/>
    </row>
    <row r="57" ht="15">
      <c r="D57" s="35"/>
    </row>
    <row r="58" ht="15">
      <c r="D58" s="35"/>
    </row>
    <row r="59" ht="15">
      <c r="D59" s="35"/>
    </row>
    <row r="60" ht="15">
      <c r="D60" s="35"/>
    </row>
    <row r="61" ht="15.75">
      <c r="D61" s="44"/>
    </row>
    <row r="62" ht="15.75">
      <c r="D62" s="44"/>
    </row>
    <row r="63" ht="15">
      <c r="D63" s="35"/>
    </row>
    <row r="66" ht="15">
      <c r="D66" s="36"/>
    </row>
    <row r="67" spans="4:9" ht="15.75">
      <c r="D67" s="36"/>
      <c r="I67" s="39"/>
    </row>
    <row r="68" ht="15.75">
      <c r="I68" s="39"/>
    </row>
    <row r="69" ht="15.75">
      <c r="D69" s="37"/>
    </row>
    <row r="70" ht="15.75">
      <c r="D70" s="38"/>
    </row>
    <row r="71" ht="15.75">
      <c r="D71" s="38"/>
    </row>
    <row r="72" ht="15.75">
      <c r="D72" s="38"/>
    </row>
    <row r="73" ht="15.75">
      <c r="D73" s="38"/>
    </row>
    <row r="74" ht="15.75">
      <c r="D74" s="38"/>
    </row>
    <row r="75" ht="15.75">
      <c r="D75" s="38"/>
    </row>
    <row r="76" ht="15.75">
      <c r="D76" s="38"/>
    </row>
    <row r="77" ht="15.75">
      <c r="D77" s="38"/>
    </row>
    <row r="78" ht="15.75">
      <c r="D78" s="37"/>
    </row>
  </sheetData>
  <printOptions horizontalCentered="1"/>
  <pageMargins left="0.57" right="0.45" top="0.74" bottom="0.24" header="0.38" footer="0.52"/>
  <pageSetup horizontalDpi="300" verticalDpi="300" orientation="portrait" paperSize="10" scale="65" r:id="rId1"/>
</worksheet>
</file>

<file path=xl/worksheets/sheet2.xml><?xml version="1.0" encoding="utf-8"?>
<worksheet xmlns="http://schemas.openxmlformats.org/spreadsheetml/2006/main" xmlns:r="http://schemas.openxmlformats.org/officeDocument/2006/relationships">
  <sheetPr codeName="Sheet2"/>
  <dimension ref="C3:R67"/>
  <sheetViews>
    <sheetView showGridLines="0" zoomScale="60" zoomScaleNormal="60" workbookViewId="0" topLeftCell="A35">
      <selection activeCell="I68" sqref="I68"/>
    </sheetView>
  </sheetViews>
  <sheetFormatPr defaultColWidth="8.88671875" defaultRowHeight="15"/>
  <cols>
    <col min="1" max="1" width="8.88671875" style="101" customWidth="1"/>
    <col min="2" max="2" width="4.3359375" style="101" customWidth="1"/>
    <col min="3" max="3" width="3.21484375" style="101" customWidth="1"/>
    <col min="4" max="4" width="1.88671875" style="101" customWidth="1"/>
    <col min="5" max="5" width="7.88671875" style="101" customWidth="1"/>
    <col min="6" max="6" width="13.88671875" style="101" customWidth="1"/>
    <col min="7" max="7" width="12.10546875" style="101" customWidth="1"/>
    <col min="8" max="8" width="10.88671875" style="101" customWidth="1"/>
    <col min="9" max="11" width="11.6640625" style="101" customWidth="1"/>
    <col min="12" max="13" width="8.88671875" style="101" customWidth="1"/>
    <col min="14" max="14" width="10.10546875" style="101" customWidth="1"/>
    <col min="15" max="15" width="11.6640625" style="101" customWidth="1"/>
    <col min="16" max="16" width="8.88671875" style="101" customWidth="1"/>
    <col min="17" max="17" width="13.3359375" style="101" customWidth="1"/>
    <col min="18" max="18" width="12.5546875" style="101" customWidth="1"/>
    <col min="19" max="16384" width="8.88671875" style="101" customWidth="1"/>
  </cols>
  <sheetData>
    <row r="3" ht="15.75">
      <c r="C3" s="75" t="s">
        <v>3</v>
      </c>
    </row>
    <row r="4" ht="15">
      <c r="C4" s="77" t="s">
        <v>2</v>
      </c>
    </row>
    <row r="5" ht="15">
      <c r="C5" s="77"/>
    </row>
    <row r="7" ht="15.75">
      <c r="C7" s="75" t="s">
        <v>145</v>
      </c>
    </row>
    <row r="8" ht="15.75">
      <c r="C8" s="75" t="s">
        <v>281</v>
      </c>
    </row>
    <row r="10" spans="9:11" ht="15">
      <c r="I10" s="82" t="s">
        <v>146</v>
      </c>
      <c r="K10" s="82" t="s">
        <v>147</v>
      </c>
    </row>
    <row r="11" spans="9:11" ht="15">
      <c r="I11" s="82" t="s">
        <v>5</v>
      </c>
      <c r="K11" s="82" t="s">
        <v>10</v>
      </c>
    </row>
    <row r="12" spans="9:11" ht="15">
      <c r="I12" s="82" t="s">
        <v>148</v>
      </c>
      <c r="K12" s="82" t="s">
        <v>148</v>
      </c>
    </row>
    <row r="13" spans="9:11" ht="15">
      <c r="I13" s="82" t="s">
        <v>149</v>
      </c>
      <c r="K13" s="82" t="s">
        <v>149</v>
      </c>
    </row>
    <row r="14" spans="9:11" ht="15">
      <c r="I14" s="170" t="s">
        <v>282</v>
      </c>
      <c r="K14" s="170" t="s">
        <v>168</v>
      </c>
    </row>
    <row r="15" spans="9:11" ht="15">
      <c r="I15" s="170"/>
      <c r="K15" s="171" t="s">
        <v>205</v>
      </c>
    </row>
    <row r="16" spans="9:11" ht="15">
      <c r="I16" s="172" t="s">
        <v>163</v>
      </c>
      <c r="K16" s="172" t="s">
        <v>163</v>
      </c>
    </row>
    <row r="17" spans="9:11" ht="15">
      <c r="I17" s="82" t="s">
        <v>41</v>
      </c>
      <c r="K17" s="82" t="s">
        <v>40</v>
      </c>
    </row>
    <row r="18" spans="4:11" ht="15.75">
      <c r="D18" s="173" t="s">
        <v>206</v>
      </c>
      <c r="I18" s="82"/>
      <c r="K18" s="82"/>
    </row>
    <row r="19" ht="15.75">
      <c r="D19" s="173" t="s">
        <v>207</v>
      </c>
    </row>
    <row r="20" spans="4:18" ht="15">
      <c r="D20" s="101" t="s">
        <v>150</v>
      </c>
      <c r="I20" s="102">
        <v>18149790</v>
      </c>
      <c r="J20" s="103"/>
      <c r="K20" s="102">
        <v>18872803</v>
      </c>
      <c r="Q20" s="102"/>
      <c r="R20" s="102"/>
    </row>
    <row r="21" spans="4:18" ht="15">
      <c r="D21" s="77" t="s">
        <v>258</v>
      </c>
      <c r="I21" s="102">
        <v>1530908</v>
      </c>
      <c r="J21" s="103"/>
      <c r="K21" s="102">
        <v>1540443</v>
      </c>
      <c r="Q21" s="102"/>
      <c r="R21" s="102"/>
    </row>
    <row r="22" spans="4:18" ht="15">
      <c r="D22" s="101" t="s">
        <v>151</v>
      </c>
      <c r="I22" s="102">
        <v>706452</v>
      </c>
      <c r="J22" s="103"/>
      <c r="K22" s="102">
        <v>859101</v>
      </c>
      <c r="Q22" s="102"/>
      <c r="R22" s="102"/>
    </row>
    <row r="23" spans="4:18" ht="15">
      <c r="D23" s="101" t="s">
        <v>117</v>
      </c>
      <c r="I23" s="102">
        <v>1735892</v>
      </c>
      <c r="J23" s="103"/>
      <c r="K23" s="102">
        <v>4883762</v>
      </c>
      <c r="Q23" s="102"/>
      <c r="R23" s="102"/>
    </row>
    <row r="24" spans="4:18" ht="15">
      <c r="D24" s="77" t="s">
        <v>46</v>
      </c>
      <c r="I24" s="102">
        <v>1</v>
      </c>
      <c r="J24" s="103"/>
      <c r="K24" s="102">
        <v>1</v>
      </c>
      <c r="Q24" s="102"/>
      <c r="R24" s="102"/>
    </row>
    <row r="25" spans="4:18" ht="15">
      <c r="D25" s="101" t="s">
        <v>152</v>
      </c>
      <c r="I25" s="102">
        <v>1582782</v>
      </c>
      <c r="J25" s="103"/>
      <c r="K25" s="102">
        <v>1617295</v>
      </c>
      <c r="Q25" s="102"/>
      <c r="R25" s="102"/>
    </row>
    <row r="26" spans="4:18" ht="15">
      <c r="D26" s="101" t="s">
        <v>161</v>
      </c>
      <c r="I26" s="102">
        <v>70124</v>
      </c>
      <c r="J26" s="103"/>
      <c r="K26" s="102">
        <v>68000</v>
      </c>
      <c r="Q26" s="102"/>
      <c r="R26" s="102"/>
    </row>
    <row r="27" spans="17:18" ht="15">
      <c r="Q27" s="102"/>
      <c r="R27" s="102"/>
    </row>
    <row r="28" spans="4:18" ht="15.75">
      <c r="D28" s="173" t="s">
        <v>11</v>
      </c>
      <c r="I28" s="102"/>
      <c r="J28" s="103"/>
      <c r="K28" s="102"/>
      <c r="Q28" s="102"/>
      <c r="R28" s="102"/>
    </row>
    <row r="29" spans="5:18" ht="15">
      <c r="E29" s="101" t="s">
        <v>153</v>
      </c>
      <c r="I29" s="104">
        <v>40625493</v>
      </c>
      <c r="J29" s="103"/>
      <c r="K29" s="104">
        <v>36987227</v>
      </c>
      <c r="Q29" s="102"/>
      <c r="R29" s="102"/>
    </row>
    <row r="30" spans="5:18" ht="15">
      <c r="E30" s="101" t="s">
        <v>154</v>
      </c>
      <c r="I30" s="105">
        <v>12166766</v>
      </c>
      <c r="J30" s="103"/>
      <c r="K30" s="105">
        <v>11660387</v>
      </c>
      <c r="Q30" s="102"/>
      <c r="R30" s="102"/>
    </row>
    <row r="31" spans="5:18" ht="15">
      <c r="E31" s="101" t="s">
        <v>155</v>
      </c>
      <c r="I31" s="105">
        <v>31772893.738715596</v>
      </c>
      <c r="J31" s="103"/>
      <c r="K31" s="105">
        <v>32243612.28983837</v>
      </c>
      <c r="Q31" s="102"/>
      <c r="R31" s="102"/>
    </row>
    <row r="32" spans="5:18" ht="15">
      <c r="E32" s="101" t="s">
        <v>144</v>
      </c>
      <c r="I32" s="180">
        <v>14330736</v>
      </c>
      <c r="J32" s="103"/>
      <c r="K32" s="180">
        <v>17871622.995080814</v>
      </c>
      <c r="Q32" s="102"/>
      <c r="R32" s="102"/>
    </row>
    <row r="33" spans="9:18" ht="15">
      <c r="I33" s="156">
        <f>SUM(I29:I32)</f>
        <v>98895888.73871559</v>
      </c>
      <c r="J33" s="103"/>
      <c r="K33" s="156">
        <f>SUM(K29:K32)</f>
        <v>98762849.28491919</v>
      </c>
      <c r="O33" s="103"/>
      <c r="Q33" s="102"/>
      <c r="R33" s="102"/>
    </row>
    <row r="34" spans="4:18" ht="15.75">
      <c r="D34" s="173" t="s">
        <v>305</v>
      </c>
      <c r="E34" s="77"/>
      <c r="I34" s="156">
        <v>3130335</v>
      </c>
      <c r="J34" s="108"/>
      <c r="K34" s="156">
        <v>0</v>
      </c>
      <c r="O34" s="103"/>
      <c r="Q34" s="102"/>
      <c r="R34" s="102"/>
    </row>
    <row r="35" spans="5:18" ht="15">
      <c r="E35" s="77"/>
      <c r="I35" s="159">
        <f>SUM(I33:I34)</f>
        <v>102026223.73871559</v>
      </c>
      <c r="J35" s="108"/>
      <c r="K35" s="159">
        <f>SUM(K33:K34)</f>
        <v>98762849.28491919</v>
      </c>
      <c r="O35" s="103"/>
      <c r="Q35" s="102"/>
      <c r="R35" s="102"/>
    </row>
    <row r="36" spans="4:18" ht="16.5" thickBot="1">
      <c r="D36" s="173" t="s">
        <v>259</v>
      </c>
      <c r="I36" s="109">
        <f>SUM(I20:I26)+I35</f>
        <v>125802172.73871559</v>
      </c>
      <c r="J36" s="103"/>
      <c r="K36" s="109">
        <f>SUM(K20:K26)+K35</f>
        <v>126604254.28491919</v>
      </c>
      <c r="Q36" s="102"/>
      <c r="R36" s="102"/>
    </row>
    <row r="37" spans="4:18" ht="16.5" thickTop="1">
      <c r="D37" s="173"/>
      <c r="I37" s="156"/>
      <c r="J37" s="103"/>
      <c r="K37" s="156"/>
      <c r="Q37" s="102"/>
      <c r="R37" s="102"/>
    </row>
    <row r="38" spans="4:18" ht="15.75">
      <c r="D38" s="173" t="s">
        <v>208</v>
      </c>
      <c r="I38" s="102"/>
      <c r="J38" s="103"/>
      <c r="K38" s="102"/>
      <c r="Q38" s="102"/>
      <c r="R38" s="102"/>
    </row>
    <row r="39" spans="4:18" ht="15.75">
      <c r="D39" s="173" t="s">
        <v>209</v>
      </c>
      <c r="I39" s="102"/>
      <c r="J39" s="103"/>
      <c r="K39" s="102"/>
      <c r="Q39" s="102"/>
      <c r="R39" s="102"/>
    </row>
    <row r="40" spans="4:18" ht="15">
      <c r="D40" s="101" t="s">
        <v>165</v>
      </c>
      <c r="I40" s="102">
        <v>45476500</v>
      </c>
      <c r="J40" s="103"/>
      <c r="K40" s="102">
        <v>45476500</v>
      </c>
      <c r="Q40" s="102"/>
      <c r="R40" s="102"/>
    </row>
    <row r="41" spans="4:18" ht="15">
      <c r="D41" s="98" t="s">
        <v>13</v>
      </c>
      <c r="E41" s="98"/>
      <c r="F41" s="98"/>
      <c r="G41" s="98"/>
      <c r="H41" s="98"/>
      <c r="I41" s="156">
        <v>13819517</v>
      </c>
      <c r="J41" s="108"/>
      <c r="K41" s="156">
        <v>14802818.7296839</v>
      </c>
      <c r="Q41" s="102"/>
      <c r="R41" s="102"/>
    </row>
    <row r="42" spans="4:18" ht="15">
      <c r="D42" s="77" t="s">
        <v>44</v>
      </c>
      <c r="I42" s="107">
        <v>-470751</v>
      </c>
      <c r="J42" s="102"/>
      <c r="K42" s="107">
        <v>-244276</v>
      </c>
      <c r="L42" s="102"/>
      <c r="Q42" s="102"/>
      <c r="R42" s="102"/>
    </row>
    <row r="43" spans="9:18" ht="15">
      <c r="I43" s="102">
        <f>SUM(I40:I42)</f>
        <v>58825266</v>
      </c>
      <c r="J43" s="103"/>
      <c r="K43" s="102">
        <f>SUM(K40:K42)</f>
        <v>60035042.7296839</v>
      </c>
      <c r="Q43" s="102"/>
      <c r="R43" s="102"/>
    </row>
    <row r="44" spans="4:18" ht="15">
      <c r="D44" s="101" t="s">
        <v>16</v>
      </c>
      <c r="I44" s="107">
        <v>8044135</v>
      </c>
      <c r="J44" s="103"/>
      <c r="K44" s="107">
        <v>8223758</v>
      </c>
      <c r="Q44" s="102"/>
      <c r="R44" s="102"/>
    </row>
    <row r="45" spans="4:18" ht="15.75">
      <c r="D45" s="173" t="s">
        <v>210</v>
      </c>
      <c r="I45" s="159">
        <f>SUM(I43:I44)</f>
        <v>66869401</v>
      </c>
      <c r="J45" s="103"/>
      <c r="K45" s="159">
        <f>SUM(K43:K44)</f>
        <v>68258800.7296839</v>
      </c>
      <c r="Q45" s="102"/>
      <c r="R45" s="102"/>
    </row>
    <row r="46" spans="4:18" ht="15.75">
      <c r="D46" s="173"/>
      <c r="I46" s="102"/>
      <c r="J46" s="103"/>
      <c r="K46" s="102"/>
      <c r="Q46" s="102"/>
      <c r="R46" s="102"/>
    </row>
    <row r="47" spans="4:18" ht="15.75">
      <c r="D47" s="173" t="s">
        <v>211</v>
      </c>
      <c r="I47" s="102"/>
      <c r="J47" s="103"/>
      <c r="K47" s="102"/>
      <c r="Q47" s="102"/>
      <c r="R47" s="102"/>
    </row>
    <row r="48" spans="4:18" ht="15">
      <c r="D48" s="101" t="s">
        <v>17</v>
      </c>
      <c r="I48" s="102">
        <v>1330531</v>
      </c>
      <c r="J48" s="103"/>
      <c r="K48" s="102">
        <v>1703177</v>
      </c>
      <c r="Q48" s="102"/>
      <c r="R48" s="102"/>
    </row>
    <row r="49" spans="4:18" ht="15">
      <c r="D49" s="101" t="s">
        <v>162</v>
      </c>
      <c r="I49" s="102">
        <v>1174925</v>
      </c>
      <c r="J49" s="103"/>
      <c r="K49" s="102">
        <v>1170179</v>
      </c>
      <c r="Q49" s="102"/>
      <c r="R49" s="102"/>
    </row>
    <row r="50" spans="4:18" ht="15.75">
      <c r="D50" s="173" t="s">
        <v>260</v>
      </c>
      <c r="I50" s="159">
        <f>SUM(I48:I49)</f>
        <v>2505456</v>
      </c>
      <c r="J50" s="103"/>
      <c r="K50" s="159">
        <f>SUM(K48:K49)</f>
        <v>2873356</v>
      </c>
      <c r="Q50" s="102"/>
      <c r="R50" s="102"/>
    </row>
    <row r="51" spans="9:18" ht="15">
      <c r="I51" s="102"/>
      <c r="J51" s="103"/>
      <c r="K51" s="102"/>
      <c r="Q51" s="102"/>
      <c r="R51" s="102"/>
    </row>
    <row r="52" spans="4:18" ht="15.75">
      <c r="D52" s="173" t="s">
        <v>156</v>
      </c>
      <c r="I52" s="107"/>
      <c r="J52" s="103"/>
      <c r="K52" s="107"/>
      <c r="Q52" s="102"/>
      <c r="R52" s="102"/>
    </row>
    <row r="53" spans="5:18" ht="15">
      <c r="E53" s="101" t="s">
        <v>157</v>
      </c>
      <c r="I53" s="105">
        <v>19754154</v>
      </c>
      <c r="J53" s="103"/>
      <c r="K53" s="105">
        <v>21679855.49379246</v>
      </c>
      <c r="Q53" s="102"/>
      <c r="R53" s="102"/>
    </row>
    <row r="54" spans="5:18" ht="15">
      <c r="E54" s="98" t="s">
        <v>12</v>
      </c>
      <c r="F54" s="98"/>
      <c r="G54" s="98"/>
      <c r="H54" s="98"/>
      <c r="I54" s="105">
        <v>8268802</v>
      </c>
      <c r="J54" s="108"/>
      <c r="K54" s="105">
        <v>5614715</v>
      </c>
      <c r="Q54" s="102"/>
      <c r="R54" s="102"/>
    </row>
    <row r="55" spans="5:18" ht="15">
      <c r="E55" s="101" t="s">
        <v>0</v>
      </c>
      <c r="I55" s="105">
        <v>733443</v>
      </c>
      <c r="J55" s="103"/>
      <c r="K55" s="105">
        <v>766782</v>
      </c>
      <c r="Q55" s="102"/>
      <c r="R55" s="102"/>
    </row>
    <row r="56" spans="5:18" ht="15">
      <c r="E56" s="101" t="s">
        <v>158</v>
      </c>
      <c r="I56" s="105">
        <v>27670917</v>
      </c>
      <c r="J56" s="103"/>
      <c r="K56" s="105">
        <v>27410745</v>
      </c>
      <c r="Q56" s="102"/>
      <c r="R56" s="102"/>
    </row>
    <row r="57" spans="4:18" ht="15.75">
      <c r="D57" s="173" t="s">
        <v>261</v>
      </c>
      <c r="I57" s="106">
        <f>SUM(I53:I56)</f>
        <v>56427316</v>
      </c>
      <c r="J57" s="103"/>
      <c r="K57" s="106">
        <f>SUM(K53:K56)</f>
        <v>55472097.49379246</v>
      </c>
      <c r="Q57" s="102"/>
      <c r="R57" s="102"/>
    </row>
    <row r="58" spans="4:18" ht="16.5" thickBot="1">
      <c r="D58" s="173" t="s">
        <v>212</v>
      </c>
      <c r="I58" s="109">
        <f>+I45+I50+I57</f>
        <v>125802173</v>
      </c>
      <c r="J58" s="103"/>
      <c r="K58" s="109">
        <f>+K45+K50+K57</f>
        <v>126604254.22347637</v>
      </c>
      <c r="Q58" s="102"/>
      <c r="R58" s="102"/>
    </row>
    <row r="59" spans="9:17" ht="15.75" thickTop="1">
      <c r="I59" s="108"/>
      <c r="J59" s="103"/>
      <c r="K59" s="108"/>
      <c r="Q59" s="102"/>
    </row>
    <row r="60" ht="15">
      <c r="Q60" s="102"/>
    </row>
    <row r="61" spans="4:17" ht="15">
      <c r="D61" s="73" t="s">
        <v>283</v>
      </c>
      <c r="I61" s="174">
        <v>0.6533971526318655</v>
      </c>
      <c r="K61" s="174">
        <v>0.6636536990327797</v>
      </c>
      <c r="Q61" s="102"/>
    </row>
    <row r="64" ht="15">
      <c r="C64" s="98" t="s">
        <v>159</v>
      </c>
    </row>
    <row r="65" ht="15">
      <c r="C65" s="110" t="s">
        <v>204</v>
      </c>
    </row>
    <row r="66" spans="9:11" ht="15">
      <c r="I66" s="175"/>
      <c r="J66" s="175"/>
      <c r="K66" s="175"/>
    </row>
    <row r="67" spans="9:11" ht="15">
      <c r="I67" s="176">
        <f>+I36-I58</f>
        <v>-0.26128441095352173</v>
      </c>
      <c r="J67" s="175"/>
      <c r="K67" s="177">
        <f>+K36-K58</f>
        <v>0.061442822217941284</v>
      </c>
    </row>
  </sheetData>
  <printOptions horizontalCentered="1"/>
  <pageMargins left="0.75" right="0.75" top="1" bottom="1" header="0.5" footer="0.5"/>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sheetPr codeName="Sheet3"/>
  <dimension ref="C2:S77"/>
  <sheetViews>
    <sheetView showGridLines="0" zoomScale="60" zoomScaleNormal="60" workbookViewId="0" topLeftCell="A38">
      <selection activeCell="J74" sqref="J74"/>
    </sheetView>
  </sheetViews>
  <sheetFormatPr defaultColWidth="8.88671875" defaultRowHeight="15"/>
  <cols>
    <col min="1" max="1" width="8.88671875" style="76" customWidth="1"/>
    <col min="2" max="2" width="4.10546875" style="76" customWidth="1"/>
    <col min="3" max="3" width="1.88671875" style="76" customWidth="1"/>
    <col min="4" max="4" width="2.10546875" style="76" customWidth="1"/>
    <col min="5" max="8" width="7.10546875" style="76" customWidth="1"/>
    <col min="9" max="9" width="28.88671875" style="76" customWidth="1"/>
    <col min="10" max="10" width="14.5546875" style="139" customWidth="1"/>
    <col min="11" max="11" width="1.99609375" style="76" customWidth="1"/>
    <col min="12" max="12" width="2.6640625" style="76" customWidth="1"/>
    <col min="13" max="13" width="14.77734375" style="76" customWidth="1"/>
    <col min="14" max="14" width="5.4453125" style="76" customWidth="1"/>
    <col min="15" max="17" width="7.10546875" style="76" customWidth="1"/>
    <col min="18" max="18" width="8.77734375" style="76" customWidth="1"/>
    <col min="19" max="19" width="8.21484375" style="76" customWidth="1"/>
    <col min="20" max="16384" width="7.10546875" style="76" customWidth="1"/>
  </cols>
  <sheetData>
    <row r="2" ht="15.75">
      <c r="C2" s="75" t="s">
        <v>3</v>
      </c>
    </row>
    <row r="3" ht="15">
      <c r="C3" s="77" t="s">
        <v>2</v>
      </c>
    </row>
    <row r="4" ht="15">
      <c r="C4" s="77"/>
    </row>
    <row r="6" spans="3:13" ht="13.5" customHeight="1">
      <c r="C6" s="78" t="s">
        <v>118</v>
      </c>
      <c r="D6" s="79"/>
      <c r="E6" s="79"/>
      <c r="F6" s="79"/>
      <c r="G6" s="79"/>
      <c r="H6" s="79"/>
      <c r="I6" s="79"/>
      <c r="J6" s="140"/>
      <c r="K6" s="79"/>
      <c r="L6" s="79"/>
      <c r="M6" s="79"/>
    </row>
    <row r="7" spans="3:13" ht="14.25" customHeight="1">
      <c r="C7" s="78" t="s">
        <v>286</v>
      </c>
      <c r="D7" s="79"/>
      <c r="E7" s="79"/>
      <c r="F7" s="79"/>
      <c r="G7" s="79"/>
      <c r="H7" s="79"/>
      <c r="I7" s="79"/>
      <c r="J7" s="140"/>
      <c r="K7" s="79"/>
      <c r="L7" s="79"/>
      <c r="M7" s="79"/>
    </row>
    <row r="8" spans="3:13" ht="17.25" customHeight="1">
      <c r="C8" s="78"/>
      <c r="D8" s="79"/>
      <c r="E8" s="79"/>
      <c r="F8" s="79"/>
      <c r="G8" s="79"/>
      <c r="H8" s="79"/>
      <c r="I8" s="79"/>
      <c r="J8" s="141" t="s">
        <v>119</v>
      </c>
      <c r="K8" s="79"/>
      <c r="L8" s="79"/>
      <c r="M8" s="80" t="s">
        <v>120</v>
      </c>
    </row>
    <row r="9" spans="3:13" ht="15.75">
      <c r="C9" s="78"/>
      <c r="D9" s="79"/>
      <c r="E9" s="79"/>
      <c r="F9" s="79"/>
      <c r="G9" s="79"/>
      <c r="H9" s="79"/>
      <c r="I9" s="79"/>
      <c r="J9" s="141" t="s">
        <v>290</v>
      </c>
      <c r="K9" s="79"/>
      <c r="L9" s="79"/>
      <c r="M9" s="80" t="str">
        <f>J9</f>
        <v>6 Months Ended</v>
      </c>
    </row>
    <row r="10" spans="3:13" ht="15">
      <c r="C10" s="79"/>
      <c r="D10" s="79"/>
      <c r="E10" s="79"/>
      <c r="F10" s="79"/>
      <c r="G10" s="79"/>
      <c r="H10" s="79"/>
      <c r="I10" s="79"/>
      <c r="J10" s="142" t="s">
        <v>291</v>
      </c>
      <c r="K10" s="79"/>
      <c r="L10" s="79"/>
      <c r="M10" s="81" t="s">
        <v>292</v>
      </c>
    </row>
    <row r="11" spans="3:13" ht="15">
      <c r="C11" s="79"/>
      <c r="D11" s="79"/>
      <c r="E11" s="79"/>
      <c r="F11" s="79"/>
      <c r="G11" s="79"/>
      <c r="H11" s="79"/>
      <c r="I11" s="79"/>
      <c r="J11" s="143" t="s">
        <v>41</v>
      </c>
      <c r="K11" s="79"/>
      <c r="L11" s="79"/>
      <c r="M11" s="82" t="s">
        <v>41</v>
      </c>
    </row>
    <row r="12" spans="3:12" ht="15.75">
      <c r="C12" s="78" t="s">
        <v>121</v>
      </c>
      <c r="D12" s="79"/>
      <c r="E12" s="79"/>
      <c r="F12" s="79"/>
      <c r="G12" s="79"/>
      <c r="H12" s="79"/>
      <c r="I12" s="79"/>
      <c r="J12" s="140"/>
      <c r="K12" s="79"/>
      <c r="L12" s="79"/>
    </row>
    <row r="13" spans="3:12" ht="15">
      <c r="C13" s="79"/>
      <c r="D13" s="79"/>
      <c r="E13" s="79"/>
      <c r="F13" s="79"/>
      <c r="G13" s="79"/>
      <c r="H13" s="79"/>
      <c r="I13" s="79"/>
      <c r="J13" s="140"/>
      <c r="K13" s="79"/>
      <c r="L13" s="79"/>
    </row>
    <row r="14" spans="3:13" ht="15">
      <c r="C14" s="83" t="s">
        <v>111</v>
      </c>
      <c r="D14" s="79"/>
      <c r="E14" s="79"/>
      <c r="F14" s="79"/>
      <c r="G14" s="79"/>
      <c r="H14" s="79"/>
      <c r="I14" s="79"/>
      <c r="J14" s="144">
        <v>1525880.381146592</v>
      </c>
      <c r="K14" s="79"/>
      <c r="L14" s="79"/>
      <c r="M14" s="84">
        <v>3735453</v>
      </c>
    </row>
    <row r="15" spans="3:13" ht="15">
      <c r="C15" s="79"/>
      <c r="D15" s="79"/>
      <c r="E15" s="79"/>
      <c r="F15" s="79"/>
      <c r="G15" s="79"/>
      <c r="H15" s="79"/>
      <c r="I15" s="79"/>
      <c r="J15" s="144"/>
      <c r="K15" s="79"/>
      <c r="L15" s="79"/>
      <c r="M15" s="84"/>
    </row>
    <row r="16" spans="3:13" ht="15">
      <c r="C16" s="83" t="s">
        <v>122</v>
      </c>
      <c r="D16" s="79"/>
      <c r="E16" s="79"/>
      <c r="F16" s="79"/>
      <c r="G16" s="79"/>
      <c r="H16" s="79"/>
      <c r="I16" s="79"/>
      <c r="J16" s="144"/>
      <c r="K16" s="79"/>
      <c r="L16" s="79"/>
      <c r="M16" s="84"/>
    </row>
    <row r="17" spans="3:13" ht="15">
      <c r="C17" s="79"/>
      <c r="D17" s="83" t="s">
        <v>123</v>
      </c>
      <c r="E17" s="79"/>
      <c r="F17" s="79"/>
      <c r="G17" s="79"/>
      <c r="H17" s="79"/>
      <c r="I17" s="79"/>
      <c r="J17" s="144">
        <v>1299028</v>
      </c>
      <c r="K17" s="79"/>
      <c r="L17" s="79"/>
      <c r="M17" s="85">
        <v>1333716</v>
      </c>
    </row>
    <row r="18" spans="3:13" ht="15">
      <c r="C18" s="79"/>
      <c r="D18" s="83" t="s">
        <v>124</v>
      </c>
      <c r="E18" s="79"/>
      <c r="F18" s="79"/>
      <c r="G18" s="79"/>
      <c r="H18" s="79"/>
      <c r="I18" s="79"/>
      <c r="J18" s="145">
        <v>-64312.1</v>
      </c>
      <c r="K18" s="79"/>
      <c r="L18" s="79"/>
      <c r="M18" s="86">
        <v>341422</v>
      </c>
    </row>
    <row r="19" spans="3:13" ht="15">
      <c r="C19" s="79"/>
      <c r="D19" s="79"/>
      <c r="E19" s="79"/>
      <c r="F19" s="79"/>
      <c r="G19" s="79"/>
      <c r="H19" s="79"/>
      <c r="I19" s="79"/>
      <c r="J19" s="144"/>
      <c r="K19" s="79"/>
      <c r="L19" s="79"/>
      <c r="M19" s="84"/>
    </row>
    <row r="20" spans="3:13" ht="15">
      <c r="C20" s="83" t="s">
        <v>99</v>
      </c>
      <c r="D20" s="79"/>
      <c r="E20" s="79"/>
      <c r="F20" s="79"/>
      <c r="G20" s="79"/>
      <c r="H20" s="79"/>
      <c r="I20" s="79"/>
      <c r="J20" s="144">
        <f>SUM(J14:J18)</f>
        <v>2760596.281146592</v>
      </c>
      <c r="K20" s="79"/>
      <c r="L20" s="79"/>
      <c r="M20" s="84">
        <f>SUM(M14:M18)</f>
        <v>5410591</v>
      </c>
    </row>
    <row r="21" spans="3:13" ht="15">
      <c r="C21" s="79"/>
      <c r="D21" s="79"/>
      <c r="E21" s="79"/>
      <c r="F21" s="79"/>
      <c r="G21" s="79"/>
      <c r="H21" s="79"/>
      <c r="I21" s="79"/>
      <c r="J21" s="144"/>
      <c r="K21" s="79"/>
      <c r="L21" s="79"/>
      <c r="M21" s="84"/>
    </row>
    <row r="22" spans="3:13" ht="15">
      <c r="C22" s="79"/>
      <c r="D22" s="83" t="s">
        <v>125</v>
      </c>
      <c r="E22" s="79"/>
      <c r="F22" s="79"/>
      <c r="G22" s="79"/>
      <c r="H22" s="79"/>
      <c r="I22" s="79"/>
      <c r="J22" s="144">
        <v>-2958436</v>
      </c>
      <c r="K22" s="79"/>
      <c r="L22" s="79"/>
      <c r="M22" s="84">
        <v>-1747032</v>
      </c>
    </row>
    <row r="23" spans="3:13" ht="15">
      <c r="C23" s="79"/>
      <c r="D23" s="83" t="s">
        <v>126</v>
      </c>
      <c r="E23" s="79"/>
      <c r="F23" s="79"/>
      <c r="G23" s="79"/>
      <c r="H23" s="79"/>
      <c r="I23" s="79"/>
      <c r="J23" s="145">
        <v>-1449619</v>
      </c>
      <c r="K23" s="88"/>
      <c r="L23" s="88"/>
      <c r="M23" s="87">
        <v>-2515488</v>
      </c>
    </row>
    <row r="24" spans="3:13" ht="15">
      <c r="C24" s="79"/>
      <c r="D24" s="83"/>
      <c r="E24" s="79"/>
      <c r="F24" s="79"/>
      <c r="G24" s="79"/>
      <c r="H24" s="79"/>
      <c r="I24" s="79"/>
      <c r="J24" s="146"/>
      <c r="K24" s="88"/>
      <c r="L24" s="88"/>
      <c r="M24" s="89"/>
    </row>
    <row r="25" spans="3:13" ht="15">
      <c r="C25" s="83" t="s">
        <v>127</v>
      </c>
      <c r="D25" s="83"/>
      <c r="E25" s="79"/>
      <c r="F25" s="79"/>
      <c r="G25" s="79"/>
      <c r="H25" s="79"/>
      <c r="I25" s="79"/>
      <c r="J25" s="146">
        <f>SUM(J20:J23)</f>
        <v>-1647458.718853408</v>
      </c>
      <c r="K25" s="88"/>
      <c r="L25" s="88"/>
      <c r="M25" s="89">
        <f>SUM(M20:M23)</f>
        <v>1148071</v>
      </c>
    </row>
    <row r="26" spans="3:18" ht="15">
      <c r="C26" s="83"/>
      <c r="D26" s="83"/>
      <c r="E26" s="79"/>
      <c r="F26" s="79"/>
      <c r="G26" s="79"/>
      <c r="H26" s="79"/>
      <c r="I26" s="79"/>
      <c r="J26" s="146"/>
      <c r="K26" s="88"/>
      <c r="L26" s="88"/>
      <c r="M26" s="89"/>
      <c r="R26" s="132"/>
    </row>
    <row r="27" spans="3:19" ht="15">
      <c r="C27" s="83"/>
      <c r="D27" s="83" t="s">
        <v>128</v>
      </c>
      <c r="E27" s="79"/>
      <c r="F27" s="79"/>
      <c r="G27" s="79"/>
      <c r="H27" s="79"/>
      <c r="I27" s="79"/>
      <c r="J27" s="146">
        <v>165021</v>
      </c>
      <c r="K27" s="88"/>
      <c r="L27" s="88"/>
      <c r="M27" s="89">
        <v>219496</v>
      </c>
      <c r="R27" s="133"/>
      <c r="S27" s="133"/>
    </row>
    <row r="28" spans="3:13" ht="15">
      <c r="C28" s="79"/>
      <c r="D28" s="83" t="s">
        <v>129</v>
      </c>
      <c r="E28" s="79"/>
      <c r="F28" s="79"/>
      <c r="G28" s="79"/>
      <c r="H28" s="79"/>
      <c r="I28" s="79"/>
      <c r="J28" s="145">
        <v>-1337462</v>
      </c>
      <c r="K28" s="79"/>
      <c r="L28" s="79"/>
      <c r="M28" s="87">
        <v>-1300588</v>
      </c>
    </row>
    <row r="29" spans="3:13" ht="15">
      <c r="C29" s="79"/>
      <c r="D29" s="79"/>
      <c r="E29" s="79"/>
      <c r="F29" s="79"/>
      <c r="G29" s="79"/>
      <c r="H29" s="79"/>
      <c r="I29" s="79"/>
      <c r="J29" s="140"/>
      <c r="K29" s="79"/>
      <c r="L29" s="79"/>
      <c r="M29" s="79"/>
    </row>
    <row r="30" spans="3:13" ht="15">
      <c r="C30" s="83" t="s">
        <v>278</v>
      </c>
      <c r="D30" s="79"/>
      <c r="E30" s="79"/>
      <c r="F30" s="79"/>
      <c r="G30" s="79"/>
      <c r="H30" s="79"/>
      <c r="I30" s="79"/>
      <c r="J30" s="145">
        <f>SUM(J25:J28)</f>
        <v>-2819899.718853408</v>
      </c>
      <c r="K30" s="79"/>
      <c r="L30" s="79"/>
      <c r="M30" s="87">
        <f>SUM(M25:M28)</f>
        <v>66979</v>
      </c>
    </row>
    <row r="31" spans="3:13" ht="15">
      <c r="C31" s="79"/>
      <c r="D31" s="79"/>
      <c r="E31" s="79"/>
      <c r="F31" s="79"/>
      <c r="G31" s="79"/>
      <c r="H31" s="79"/>
      <c r="I31" s="79"/>
      <c r="J31" s="144"/>
      <c r="K31" s="79"/>
      <c r="L31" s="79"/>
      <c r="M31" s="84"/>
    </row>
    <row r="32" spans="3:13" ht="15.75">
      <c r="C32" s="78" t="s">
        <v>130</v>
      </c>
      <c r="D32" s="79"/>
      <c r="E32" s="79"/>
      <c r="F32" s="79"/>
      <c r="G32" s="79"/>
      <c r="H32" s="79"/>
      <c r="I32" s="79"/>
      <c r="J32" s="144"/>
      <c r="K32" s="79"/>
      <c r="L32" s="79"/>
      <c r="M32" s="84"/>
    </row>
    <row r="33" spans="3:13" ht="15">
      <c r="C33" s="79"/>
      <c r="D33" s="83"/>
      <c r="E33" s="79"/>
      <c r="F33" s="79"/>
      <c r="G33" s="79"/>
      <c r="H33" s="79"/>
      <c r="I33" s="79"/>
      <c r="J33" s="144"/>
      <c r="K33" s="79"/>
      <c r="L33" s="79"/>
      <c r="M33" s="84"/>
    </row>
    <row r="34" spans="3:13" ht="15">
      <c r="C34" s="79"/>
      <c r="D34" s="83" t="s">
        <v>131</v>
      </c>
      <c r="E34" s="79"/>
      <c r="F34" s="79"/>
      <c r="G34" s="79"/>
      <c r="H34" s="79"/>
      <c r="I34" s="79"/>
      <c r="J34" s="144">
        <v>-421633</v>
      </c>
      <c r="K34" s="79"/>
      <c r="L34" s="79"/>
      <c r="M34" s="84">
        <v>-1386996</v>
      </c>
    </row>
    <row r="35" spans="3:13" ht="15">
      <c r="C35" s="79"/>
      <c r="D35" s="83" t="s">
        <v>132</v>
      </c>
      <c r="E35" s="79"/>
      <c r="F35" s="79"/>
      <c r="G35" s="79"/>
      <c r="H35" s="79"/>
      <c r="I35" s="79"/>
      <c r="J35" s="144">
        <v>31000</v>
      </c>
      <c r="K35" s="79"/>
      <c r="L35" s="79"/>
      <c r="M35" s="84">
        <v>126000</v>
      </c>
    </row>
    <row r="36" spans="3:13" ht="15">
      <c r="C36" s="79"/>
      <c r="D36" s="83" t="s">
        <v>143</v>
      </c>
      <c r="E36" s="79"/>
      <c r="F36" s="79"/>
      <c r="G36" s="79"/>
      <c r="H36" s="79"/>
      <c r="I36" s="79"/>
      <c r="J36" s="144">
        <v>199121</v>
      </c>
      <c r="K36" s="79"/>
      <c r="L36" s="79"/>
      <c r="M36" s="84">
        <v>17755</v>
      </c>
    </row>
    <row r="37" spans="3:13" ht="15">
      <c r="C37" s="79"/>
      <c r="D37" s="83" t="s">
        <v>293</v>
      </c>
      <c r="E37" s="79"/>
      <c r="F37" s="79"/>
      <c r="G37" s="79"/>
      <c r="H37" s="79"/>
      <c r="I37" s="79"/>
      <c r="J37" s="144">
        <v>5372</v>
      </c>
      <c r="K37" s="79"/>
      <c r="L37" s="79"/>
      <c r="M37" s="84">
        <v>8897</v>
      </c>
    </row>
    <row r="38" spans="3:13" ht="15">
      <c r="C38" s="79"/>
      <c r="D38" s="83" t="s">
        <v>133</v>
      </c>
      <c r="E38" s="79"/>
      <c r="F38" s="79"/>
      <c r="G38" s="79"/>
      <c r="H38" s="79"/>
      <c r="I38" s="79"/>
      <c r="J38" s="145">
        <v>0</v>
      </c>
      <c r="K38" s="79"/>
      <c r="L38" s="79"/>
      <c r="M38" s="87">
        <v>-7942</v>
      </c>
    </row>
    <row r="39" spans="3:13" ht="15">
      <c r="C39" s="79"/>
      <c r="D39" s="79"/>
      <c r="E39" s="79"/>
      <c r="F39" s="79"/>
      <c r="G39" s="79"/>
      <c r="H39" s="79"/>
      <c r="I39" s="79"/>
      <c r="J39" s="144"/>
      <c r="K39" s="79"/>
      <c r="L39" s="79"/>
      <c r="M39" s="84"/>
    </row>
    <row r="40" spans="3:15" ht="15">
      <c r="C40" s="83" t="s">
        <v>279</v>
      </c>
      <c r="D40" s="79"/>
      <c r="E40" s="79"/>
      <c r="F40" s="79"/>
      <c r="G40" s="79"/>
      <c r="H40" s="79"/>
      <c r="I40" s="79"/>
      <c r="J40" s="145">
        <f>SUM(J33:J39)</f>
        <v>-186140</v>
      </c>
      <c r="K40" s="79"/>
      <c r="L40" s="79"/>
      <c r="M40" s="87">
        <f>SUM(M33:M39)</f>
        <v>-1242286</v>
      </c>
      <c r="O40" s="99"/>
    </row>
    <row r="41" spans="3:13" ht="15">
      <c r="C41" s="79"/>
      <c r="D41" s="79"/>
      <c r="E41" s="79"/>
      <c r="F41" s="79"/>
      <c r="G41" s="79"/>
      <c r="H41" s="79"/>
      <c r="I41" s="79"/>
      <c r="J41" s="144"/>
      <c r="K41" s="79"/>
      <c r="L41" s="79"/>
      <c r="M41" s="84"/>
    </row>
    <row r="42" spans="3:13" ht="15.75">
      <c r="C42" s="78" t="s">
        <v>134</v>
      </c>
      <c r="D42" s="79"/>
      <c r="E42" s="79"/>
      <c r="F42" s="79"/>
      <c r="G42" s="79"/>
      <c r="H42" s="79"/>
      <c r="I42" s="79"/>
      <c r="J42" s="144"/>
      <c r="K42" s="79"/>
      <c r="L42" s="79"/>
      <c r="M42" s="84"/>
    </row>
    <row r="43" spans="3:13" ht="15.75">
      <c r="C43" s="78"/>
      <c r="D43" s="79"/>
      <c r="E43" s="79"/>
      <c r="F43" s="79"/>
      <c r="G43" s="79"/>
      <c r="H43" s="79"/>
      <c r="I43" s="79"/>
      <c r="J43" s="144"/>
      <c r="K43" s="79"/>
      <c r="L43" s="79"/>
      <c r="M43" s="84"/>
    </row>
    <row r="44" spans="3:13" ht="15.75">
      <c r="C44" s="78"/>
      <c r="D44" s="83" t="s">
        <v>294</v>
      </c>
      <c r="E44" s="79"/>
      <c r="F44" s="79"/>
      <c r="G44" s="79"/>
      <c r="H44" s="79"/>
      <c r="I44" s="79"/>
      <c r="J44" s="84">
        <v>-1944344</v>
      </c>
      <c r="K44" s="79"/>
      <c r="L44" s="79"/>
      <c r="M44" s="84">
        <v>0</v>
      </c>
    </row>
    <row r="45" spans="3:13" ht="15.75">
      <c r="C45" s="78"/>
      <c r="D45" s="83" t="s">
        <v>295</v>
      </c>
      <c r="E45" s="79"/>
      <c r="F45" s="79"/>
      <c r="G45" s="79"/>
      <c r="H45" s="79"/>
      <c r="I45" s="79"/>
      <c r="J45" s="84"/>
      <c r="K45" s="79"/>
      <c r="L45" s="79"/>
      <c r="M45" s="84"/>
    </row>
    <row r="46" spans="3:13" ht="15">
      <c r="C46" s="79"/>
      <c r="D46" s="83"/>
      <c r="E46" s="83" t="s">
        <v>296</v>
      </c>
      <c r="F46" s="79"/>
      <c r="G46" s="79"/>
      <c r="H46" s="79"/>
      <c r="I46" s="79"/>
      <c r="J46" s="84">
        <v>-136800</v>
      </c>
      <c r="K46" s="79"/>
      <c r="L46" s="79"/>
      <c r="M46" s="84">
        <v>-136800</v>
      </c>
    </row>
    <row r="47" spans="3:13" ht="15.75">
      <c r="C47" s="78"/>
      <c r="D47" s="83" t="s">
        <v>169</v>
      </c>
      <c r="E47" s="79"/>
      <c r="F47" s="79"/>
      <c r="G47" s="79"/>
      <c r="H47" s="79"/>
      <c r="I47" s="79"/>
      <c r="J47" s="144">
        <v>0</v>
      </c>
      <c r="K47" s="79"/>
      <c r="L47" s="79"/>
      <c r="M47" s="84">
        <v>8500</v>
      </c>
    </row>
    <row r="48" spans="3:13" ht="15" hidden="1">
      <c r="C48" s="79"/>
      <c r="D48" s="83" t="s">
        <v>135</v>
      </c>
      <c r="E48" s="79"/>
      <c r="F48" s="79"/>
      <c r="G48" s="79"/>
      <c r="H48" s="79"/>
      <c r="I48" s="79"/>
      <c r="J48" s="144">
        <v>0</v>
      </c>
      <c r="K48" s="79"/>
      <c r="L48" s="79"/>
      <c r="M48" s="84"/>
    </row>
    <row r="49" spans="3:18" ht="15">
      <c r="C49" s="79"/>
      <c r="D49" s="83" t="s">
        <v>136</v>
      </c>
      <c r="E49" s="79"/>
      <c r="F49" s="79"/>
      <c r="G49" s="79"/>
      <c r="H49" s="79"/>
      <c r="I49" s="79"/>
      <c r="J49" s="146">
        <v>-521848</v>
      </c>
      <c r="K49" s="88"/>
      <c r="L49" s="88"/>
      <c r="M49" s="89">
        <v>133919</v>
      </c>
      <c r="R49" s="132"/>
    </row>
    <row r="50" spans="3:19" ht="15">
      <c r="C50" s="79"/>
      <c r="D50" s="100" t="s">
        <v>137</v>
      </c>
      <c r="E50" s="88"/>
      <c r="F50" s="88"/>
      <c r="G50" s="88"/>
      <c r="H50" s="88"/>
      <c r="I50" s="88"/>
      <c r="J50" s="146">
        <v>-271210</v>
      </c>
      <c r="K50" s="88"/>
      <c r="L50" s="88"/>
      <c r="M50" s="89">
        <v>-229009</v>
      </c>
      <c r="R50" s="99"/>
      <c r="S50" s="99"/>
    </row>
    <row r="51" spans="3:13" s="178" customFormat="1" ht="15">
      <c r="C51" s="179"/>
      <c r="D51" s="178" t="s">
        <v>54</v>
      </c>
      <c r="J51" s="150">
        <v>-226475</v>
      </c>
      <c r="K51" s="95"/>
      <c r="L51" s="95"/>
      <c r="M51" s="134">
        <v>-9315</v>
      </c>
    </row>
    <row r="52" spans="3:13" ht="15">
      <c r="C52" s="79"/>
      <c r="D52" s="79"/>
      <c r="E52" s="79"/>
      <c r="F52" s="79"/>
      <c r="G52" s="79"/>
      <c r="H52" s="79"/>
      <c r="I52" s="79"/>
      <c r="J52" s="144"/>
      <c r="K52" s="79"/>
      <c r="L52" s="79"/>
      <c r="M52" s="84"/>
    </row>
    <row r="53" spans="3:19" ht="15">
      <c r="C53" s="83" t="s">
        <v>138</v>
      </c>
      <c r="D53" s="79"/>
      <c r="E53" s="79"/>
      <c r="F53" s="79"/>
      <c r="G53" s="79"/>
      <c r="H53" s="79"/>
      <c r="I53" s="79"/>
      <c r="J53" s="87">
        <f>SUM(J44:J51)</f>
        <v>-3100677</v>
      </c>
      <c r="K53" s="79"/>
      <c r="L53" s="79"/>
      <c r="M53" s="87">
        <f>SUM(M44:M51)</f>
        <v>-232705</v>
      </c>
      <c r="R53" s="99"/>
      <c r="S53" s="99"/>
    </row>
    <row r="54" spans="3:13" ht="15">
      <c r="C54" s="79"/>
      <c r="D54" s="79"/>
      <c r="E54" s="79"/>
      <c r="F54" s="79"/>
      <c r="G54" s="79"/>
      <c r="H54" s="79"/>
      <c r="I54" s="79"/>
      <c r="J54" s="144"/>
      <c r="K54" s="79"/>
      <c r="L54" s="79"/>
      <c r="M54" s="84"/>
    </row>
    <row r="55" spans="3:13" ht="15">
      <c r="C55" s="83" t="s">
        <v>142</v>
      </c>
      <c r="D55" s="79"/>
      <c r="E55" s="79"/>
      <c r="F55" s="79"/>
      <c r="G55" s="79"/>
      <c r="H55" s="79"/>
      <c r="I55" s="79"/>
      <c r="J55" s="144">
        <f>J53+J40+J30</f>
        <v>-6106716.7188534085</v>
      </c>
      <c r="K55" s="79"/>
      <c r="L55" s="79"/>
      <c r="M55" s="84">
        <f>M53+M40+M30</f>
        <v>-1408012</v>
      </c>
    </row>
    <row r="56" spans="3:13" ht="15">
      <c r="C56" s="79"/>
      <c r="D56" s="79"/>
      <c r="E56" s="79"/>
      <c r="F56" s="79"/>
      <c r="G56" s="79"/>
      <c r="H56" s="79"/>
      <c r="I56" s="79"/>
      <c r="J56" s="144"/>
      <c r="K56" s="79"/>
      <c r="L56" s="79"/>
      <c r="M56" s="84"/>
    </row>
    <row r="57" spans="3:13" ht="15">
      <c r="C57" s="83" t="s">
        <v>247</v>
      </c>
      <c r="D57" s="79"/>
      <c r="E57" s="79"/>
      <c r="F57" s="79"/>
      <c r="G57" s="79"/>
      <c r="H57" s="79"/>
      <c r="I57" s="79"/>
      <c r="J57" s="144">
        <v>-21549</v>
      </c>
      <c r="K57" s="79"/>
      <c r="L57" s="79"/>
      <c r="M57" s="84">
        <v>0</v>
      </c>
    </row>
    <row r="58" spans="3:13" ht="15">
      <c r="C58" s="79"/>
      <c r="D58" s="79"/>
      <c r="E58" s="79"/>
      <c r="F58" s="79"/>
      <c r="G58" s="79"/>
      <c r="H58" s="79"/>
      <c r="I58" s="79"/>
      <c r="J58" s="144"/>
      <c r="K58" s="79"/>
      <c r="L58" s="79"/>
      <c r="M58" s="84"/>
    </row>
    <row r="59" spans="3:13" ht="15">
      <c r="C59" s="83" t="s">
        <v>109</v>
      </c>
      <c r="D59" s="79"/>
      <c r="E59" s="79"/>
      <c r="F59" s="79"/>
      <c r="G59" s="79"/>
      <c r="H59" s="79"/>
      <c r="I59" s="79"/>
      <c r="J59" s="144">
        <v>13340571</v>
      </c>
      <c r="K59" s="79"/>
      <c r="L59" s="79"/>
      <c r="M59" s="84">
        <v>14293337</v>
      </c>
    </row>
    <row r="60" spans="3:13" ht="15" hidden="1">
      <c r="C60" s="79"/>
      <c r="D60" s="83" t="s">
        <v>139</v>
      </c>
      <c r="E60" s="79"/>
      <c r="F60" s="79"/>
      <c r="G60" s="79"/>
      <c r="H60" s="79"/>
      <c r="I60" s="79"/>
      <c r="J60" s="144">
        <v>0</v>
      </c>
      <c r="K60" s="79"/>
      <c r="L60" s="79"/>
      <c r="M60" s="84">
        <v>0</v>
      </c>
    </row>
    <row r="61" spans="3:13" ht="15">
      <c r="C61" s="79"/>
      <c r="D61" s="79"/>
      <c r="E61" s="79"/>
      <c r="F61" s="79"/>
      <c r="G61" s="79"/>
      <c r="H61" s="79"/>
      <c r="I61" s="79"/>
      <c r="J61" s="144"/>
      <c r="K61" s="79"/>
      <c r="L61" s="79"/>
      <c r="M61" s="84"/>
    </row>
    <row r="62" spans="3:13" ht="15.75" thickBot="1">
      <c r="C62" s="83" t="s">
        <v>108</v>
      </c>
      <c r="D62" s="79"/>
      <c r="E62" s="79"/>
      <c r="F62" s="79"/>
      <c r="G62" s="79"/>
      <c r="H62" s="79"/>
      <c r="I62" s="79"/>
      <c r="J62" s="147">
        <f>SUM(J55:J61)</f>
        <v>7212305.2811465915</v>
      </c>
      <c r="K62" s="79"/>
      <c r="L62" s="79"/>
      <c r="M62" s="90">
        <f>SUM(M55:M61)</f>
        <v>12885325</v>
      </c>
    </row>
    <row r="63" spans="3:13" ht="13.5" thickTop="1">
      <c r="C63" s="91"/>
      <c r="D63" s="91"/>
      <c r="E63" s="91"/>
      <c r="F63" s="91"/>
      <c r="G63" s="91"/>
      <c r="H63" s="91"/>
      <c r="I63" s="91"/>
      <c r="J63" s="148"/>
      <c r="K63" s="91"/>
      <c r="L63" s="91"/>
      <c r="M63" s="91"/>
    </row>
    <row r="64" spans="3:13" ht="15">
      <c r="C64" s="92" t="s">
        <v>140</v>
      </c>
      <c r="D64" s="93"/>
      <c r="E64" s="94"/>
      <c r="F64" s="91"/>
      <c r="G64" s="91"/>
      <c r="H64" s="91"/>
      <c r="I64" s="91"/>
      <c r="J64" s="148"/>
      <c r="K64" s="91"/>
      <c r="L64" s="91"/>
      <c r="M64" s="91"/>
    </row>
    <row r="65" spans="3:13" ht="15">
      <c r="C65" s="93" t="s">
        <v>213</v>
      </c>
      <c r="E65" s="94"/>
      <c r="F65" s="91"/>
      <c r="G65" s="91"/>
      <c r="H65" s="91"/>
      <c r="I65" s="91"/>
      <c r="J65" s="149">
        <v>14330736</v>
      </c>
      <c r="K65" s="91"/>
      <c r="L65" s="91"/>
      <c r="M65" s="95">
        <v>16911543</v>
      </c>
    </row>
    <row r="66" spans="3:13" ht="15">
      <c r="C66" s="83" t="s">
        <v>214</v>
      </c>
      <c r="D66" s="93"/>
      <c r="E66" s="94"/>
      <c r="F66" s="91"/>
      <c r="G66" s="91"/>
      <c r="H66" s="91"/>
      <c r="I66" s="91"/>
      <c r="J66" s="150">
        <v>-1593066</v>
      </c>
      <c r="K66" s="91"/>
      <c r="L66" s="91"/>
      <c r="M66" s="134">
        <v>-1548013</v>
      </c>
    </row>
    <row r="67" spans="3:13" ht="15">
      <c r="C67" s="83"/>
      <c r="D67" s="93"/>
      <c r="E67" s="94"/>
      <c r="F67" s="91"/>
      <c r="G67" s="91"/>
      <c r="H67" s="91"/>
      <c r="I67" s="91"/>
      <c r="J67" s="149">
        <f>SUM(J65:J66)</f>
        <v>12737670</v>
      </c>
      <c r="K67" s="91"/>
      <c r="L67" s="91"/>
      <c r="M67" s="95">
        <f>SUM(M65:M66)</f>
        <v>15363530</v>
      </c>
    </row>
    <row r="68" spans="3:13" ht="15">
      <c r="C68" s="93" t="s">
        <v>104</v>
      </c>
      <c r="E68" s="94"/>
      <c r="F68" s="91"/>
      <c r="G68" s="91"/>
      <c r="H68" s="91"/>
      <c r="I68" s="91"/>
      <c r="J68" s="151">
        <v>-5525365</v>
      </c>
      <c r="K68" s="91"/>
      <c r="L68" s="91"/>
      <c r="M68" s="96">
        <v>-2478205</v>
      </c>
    </row>
    <row r="69" spans="3:13" ht="15.75" thickBot="1">
      <c r="C69" s="92"/>
      <c r="D69" s="93"/>
      <c r="E69" s="94"/>
      <c r="F69" s="91"/>
      <c r="G69" s="91"/>
      <c r="H69" s="91"/>
      <c r="I69" s="91"/>
      <c r="J69" s="152">
        <f>SUM(J67:J68)</f>
        <v>7212305</v>
      </c>
      <c r="K69" s="91"/>
      <c r="L69" s="91"/>
      <c r="M69" s="97">
        <f>SUM(M67:M68)</f>
        <v>12885325</v>
      </c>
    </row>
    <row r="70" spans="3:12" ht="15.75" thickTop="1">
      <c r="C70" s="92"/>
      <c r="D70" s="93"/>
      <c r="E70" s="94"/>
      <c r="F70" s="91"/>
      <c r="G70" s="91"/>
      <c r="H70" s="91"/>
      <c r="I70" s="91"/>
      <c r="J70" s="153"/>
      <c r="K70" s="91"/>
      <c r="L70" s="91"/>
    </row>
    <row r="71" spans="3:13" ht="12.75">
      <c r="C71" s="91"/>
      <c r="D71" s="91"/>
      <c r="E71" s="91"/>
      <c r="F71" s="91"/>
      <c r="G71" s="91"/>
      <c r="H71" s="91"/>
      <c r="I71" s="91"/>
      <c r="J71" s="148"/>
      <c r="K71" s="91"/>
      <c r="L71" s="91"/>
      <c r="M71" s="91"/>
    </row>
    <row r="72" spans="3:13" ht="15">
      <c r="C72" s="98" t="s">
        <v>141</v>
      </c>
      <c r="D72" s="91"/>
      <c r="E72" s="91"/>
      <c r="F72" s="91"/>
      <c r="G72" s="91"/>
      <c r="H72" s="91"/>
      <c r="I72" s="91"/>
      <c r="J72" s="148"/>
      <c r="K72" s="91"/>
      <c r="L72" s="91"/>
      <c r="M72" s="91"/>
    </row>
    <row r="73" spans="3:13" ht="15">
      <c r="C73" s="110" t="s">
        <v>204</v>
      </c>
      <c r="D73" s="91"/>
      <c r="E73" s="91"/>
      <c r="F73" s="91"/>
      <c r="G73" s="91"/>
      <c r="H73" s="91"/>
      <c r="I73" s="91"/>
      <c r="J73" s="148"/>
      <c r="K73" s="91"/>
      <c r="L73" s="91"/>
      <c r="M73" s="91"/>
    </row>
    <row r="74" spans="3:13" ht="12.75">
      <c r="C74" s="91"/>
      <c r="D74" s="91"/>
      <c r="E74" s="91"/>
      <c r="F74" s="91"/>
      <c r="G74" s="91"/>
      <c r="H74" s="91"/>
      <c r="I74" s="91"/>
      <c r="J74" s="148"/>
      <c r="K74" s="91"/>
      <c r="L74" s="91"/>
      <c r="M74" s="91"/>
    </row>
    <row r="75" spans="3:13" ht="12.75">
      <c r="C75" s="91"/>
      <c r="D75" s="91"/>
      <c r="E75" s="91"/>
      <c r="F75" s="91"/>
      <c r="G75" s="91"/>
      <c r="H75" s="91"/>
      <c r="I75" s="91"/>
      <c r="J75" s="154">
        <f>J62-J69</f>
        <v>0.28114659152925014</v>
      </c>
      <c r="K75" s="91"/>
      <c r="L75" s="91"/>
      <c r="M75" s="99">
        <f>M62-M69</f>
        <v>0</v>
      </c>
    </row>
    <row r="76" spans="3:13" ht="12.75">
      <c r="C76" s="91"/>
      <c r="D76" s="91"/>
      <c r="E76" s="91"/>
      <c r="F76" s="91"/>
      <c r="G76" s="91"/>
      <c r="H76" s="91"/>
      <c r="I76" s="91"/>
      <c r="K76" s="91"/>
      <c r="L76" s="91"/>
      <c r="M76" s="91"/>
    </row>
    <row r="77" ht="15">
      <c r="J77" s="149"/>
    </row>
  </sheetData>
  <printOptions horizontalCentered="1"/>
  <pageMargins left="0.75" right="0.75" top="0.5" bottom="0.49" header="0.25" footer="0.5"/>
  <pageSetup horizontalDpi="300" verticalDpi="300" orientation="portrait" paperSize="9" scale="68" r:id="rId1"/>
</worksheet>
</file>

<file path=xl/worksheets/sheet4.xml><?xml version="1.0" encoding="utf-8"?>
<worksheet xmlns="http://schemas.openxmlformats.org/spreadsheetml/2006/main" xmlns:r="http://schemas.openxmlformats.org/officeDocument/2006/relationships">
  <sheetPr codeName="Sheet4"/>
  <dimension ref="B1:Y100"/>
  <sheetViews>
    <sheetView showGridLines="0" zoomScale="65" zoomScaleNormal="65" workbookViewId="0" topLeftCell="A9">
      <pane xSplit="4" ySplit="8" topLeftCell="E33" activePane="bottomRight" state="frozen"/>
      <selection pane="topLeft" activeCell="A9" sqref="A9"/>
      <selection pane="topRight" activeCell="E9" sqref="E9"/>
      <selection pane="bottomLeft" activeCell="A17" sqref="A17"/>
      <selection pane="bottomRight" activeCell="O63" sqref="O63"/>
    </sheetView>
  </sheetViews>
  <sheetFormatPr defaultColWidth="8.88671875" defaultRowHeight="15"/>
  <cols>
    <col min="1" max="1" width="2.5546875" style="47" customWidth="1"/>
    <col min="2" max="2" width="1.5625" style="47" customWidth="1"/>
    <col min="3" max="3" width="7.10546875" style="47" customWidth="1"/>
    <col min="4" max="4" width="22.21484375" style="47" customWidth="1"/>
    <col min="5" max="5" width="9.88671875" style="47" customWidth="1"/>
    <col min="6" max="6" width="1.4375" style="47" customWidth="1"/>
    <col min="7" max="7" width="9.88671875" style="47" customWidth="1"/>
    <col min="8" max="8" width="2.3359375" style="47" customWidth="1"/>
    <col min="9" max="9" width="9.88671875" style="47" customWidth="1"/>
    <col min="10" max="10" width="1.5625" style="47" customWidth="1"/>
    <col min="11" max="11" width="9.88671875" style="47" customWidth="1"/>
    <col min="12" max="12" width="1.5625" style="47" customWidth="1"/>
    <col min="13" max="13" width="9.88671875" style="47" customWidth="1"/>
    <col min="14" max="14" width="1.5625" style="47" customWidth="1"/>
    <col min="15" max="15" width="9.88671875" style="47" customWidth="1"/>
    <col min="16" max="16" width="1.5625" style="47" customWidth="1"/>
    <col min="17" max="17" width="9.88671875" style="47" customWidth="1"/>
    <col min="18" max="18" width="1.5625" style="47" customWidth="1"/>
    <col min="19" max="19" width="9.88671875" style="47" customWidth="1"/>
    <col min="20" max="20" width="1.5625" style="47" customWidth="1"/>
    <col min="21" max="21" width="9.99609375" style="47" customWidth="1"/>
    <col min="22" max="22" width="10.21484375" style="47" customWidth="1"/>
    <col min="23" max="23" width="5.4453125" style="47" customWidth="1"/>
    <col min="24" max="25" width="11.21484375" style="47" customWidth="1"/>
    <col min="26" max="16384" width="7.10546875" style="47" customWidth="1"/>
  </cols>
  <sheetData>
    <row r="1" spans="2:3" ht="15.75">
      <c r="B1" s="2" t="s">
        <v>3</v>
      </c>
      <c r="C1" s="2"/>
    </row>
    <row r="2" spans="2:3" ht="15">
      <c r="B2" s="10" t="s">
        <v>2</v>
      </c>
      <c r="C2" s="10"/>
    </row>
    <row r="4" spans="2:3" ht="15.75">
      <c r="B4" s="48" t="s">
        <v>47</v>
      </c>
      <c r="C4" s="48"/>
    </row>
    <row r="5" spans="2:15" ht="13.5" customHeight="1">
      <c r="B5" s="48" t="s">
        <v>286</v>
      </c>
      <c r="C5" s="48"/>
      <c r="D5" s="60"/>
      <c r="E5" s="60"/>
      <c r="F5" s="60"/>
      <c r="G5" s="60"/>
      <c r="H5" s="60"/>
      <c r="I5" s="60"/>
      <c r="J5" s="60"/>
      <c r="K5" s="60"/>
      <c r="L5" s="60"/>
      <c r="M5" s="60"/>
      <c r="O5" s="60"/>
    </row>
    <row r="7" spans="2:3" ht="15.75">
      <c r="B7" s="48" t="s">
        <v>65</v>
      </c>
      <c r="C7" s="48"/>
    </row>
    <row r="8" spans="2:3" ht="15.75">
      <c r="B8" s="48"/>
      <c r="C8" s="48"/>
    </row>
    <row r="9" spans="2:13" ht="15.75">
      <c r="B9" s="48"/>
      <c r="C9" s="48"/>
      <c r="G9" s="181" t="s">
        <v>215</v>
      </c>
      <c r="H9" s="182"/>
      <c r="I9" s="182"/>
      <c r="J9" s="182"/>
      <c r="K9" s="182"/>
      <c r="L9" s="182"/>
      <c r="M9" s="182"/>
    </row>
    <row r="10" spans="2:15" ht="15.75">
      <c r="B10" s="48"/>
      <c r="C10" s="48"/>
      <c r="G10" s="181" t="s">
        <v>216</v>
      </c>
      <c r="H10" s="182"/>
      <c r="I10" s="182"/>
      <c r="J10" s="182"/>
      <c r="K10" s="182"/>
      <c r="M10" s="112" t="s">
        <v>217</v>
      </c>
      <c r="O10" s="112"/>
    </row>
    <row r="11" spans="2:19" ht="12.75">
      <c r="B11" s="49"/>
      <c r="C11" s="49"/>
      <c r="E11" s="61"/>
      <c r="F11" s="61"/>
      <c r="G11" s="112"/>
      <c r="H11" s="61"/>
      <c r="I11" s="112" t="s">
        <v>102</v>
      </c>
      <c r="J11" s="61"/>
      <c r="K11" s="61"/>
      <c r="L11" s="61"/>
      <c r="M11" s="112"/>
      <c r="N11" s="61"/>
      <c r="O11" s="112" t="s">
        <v>218</v>
      </c>
      <c r="P11" s="61"/>
      <c r="Q11" s="61"/>
      <c r="R11" s="61"/>
      <c r="S11" s="61"/>
    </row>
    <row r="12" spans="5:20" ht="12.75">
      <c r="E12" s="61" t="s">
        <v>48</v>
      </c>
      <c r="F12" s="61"/>
      <c r="G12" s="112" t="s">
        <v>173</v>
      </c>
      <c r="H12" s="61"/>
      <c r="I12" s="112" t="s">
        <v>103</v>
      </c>
      <c r="J12" s="61"/>
      <c r="K12" s="61" t="s">
        <v>49</v>
      </c>
      <c r="L12" s="61"/>
      <c r="M12" s="61" t="s">
        <v>50</v>
      </c>
      <c r="N12" s="61"/>
      <c r="O12" s="112" t="s">
        <v>219</v>
      </c>
      <c r="P12" s="61"/>
      <c r="Q12" s="112" t="s">
        <v>220</v>
      </c>
      <c r="R12" s="61"/>
      <c r="S12" s="61" t="s">
        <v>167</v>
      </c>
      <c r="T12" s="50"/>
    </row>
    <row r="13" spans="5:20" ht="12.75">
      <c r="E13" s="61" t="s">
        <v>51</v>
      </c>
      <c r="F13" s="61"/>
      <c r="G13" s="112" t="s">
        <v>174</v>
      </c>
      <c r="H13" s="61"/>
      <c r="I13" s="61" t="s">
        <v>58</v>
      </c>
      <c r="J13" s="61"/>
      <c r="K13" s="61" t="s">
        <v>58</v>
      </c>
      <c r="L13" s="61"/>
      <c r="M13" s="61" t="s">
        <v>52</v>
      </c>
      <c r="N13" s="61"/>
      <c r="O13" s="112" t="s">
        <v>221</v>
      </c>
      <c r="P13" s="61"/>
      <c r="Q13" s="112" t="s">
        <v>222</v>
      </c>
      <c r="R13" s="61"/>
      <c r="S13" s="112" t="s">
        <v>223</v>
      </c>
      <c r="T13" s="50"/>
    </row>
    <row r="14" spans="5:20" ht="12.75">
      <c r="E14" s="51"/>
      <c r="F14" s="51"/>
      <c r="G14" s="51"/>
      <c r="H14" s="51"/>
      <c r="I14" s="51"/>
      <c r="J14" s="51"/>
      <c r="K14" s="51"/>
      <c r="L14" s="51"/>
      <c r="M14" s="51"/>
      <c r="N14" s="51"/>
      <c r="O14" s="51"/>
      <c r="P14" s="51"/>
      <c r="Q14" s="51"/>
      <c r="R14" s="51"/>
      <c r="S14" s="51"/>
      <c r="T14" s="51"/>
    </row>
    <row r="15" spans="5:20" ht="12.75">
      <c r="E15" s="61" t="s">
        <v>163</v>
      </c>
      <c r="F15" s="61"/>
      <c r="G15" s="61" t="s">
        <v>163</v>
      </c>
      <c r="H15" s="61"/>
      <c r="I15" s="61" t="s">
        <v>163</v>
      </c>
      <c r="J15" s="61"/>
      <c r="K15" s="61" t="s">
        <v>163</v>
      </c>
      <c r="L15" s="61"/>
      <c r="M15" s="61" t="s">
        <v>163</v>
      </c>
      <c r="N15" s="61"/>
      <c r="O15" s="61" t="s">
        <v>163</v>
      </c>
      <c r="P15" s="61"/>
      <c r="Q15" s="61" t="s">
        <v>163</v>
      </c>
      <c r="R15" s="61"/>
      <c r="S15" s="61" t="s">
        <v>163</v>
      </c>
      <c r="T15" s="50"/>
    </row>
    <row r="17" spans="2:19" ht="12.75">
      <c r="B17" s="54" t="s">
        <v>15</v>
      </c>
      <c r="C17" s="54"/>
      <c r="E17" s="52">
        <v>45468000</v>
      </c>
      <c r="F17" s="52"/>
      <c r="G17" s="52">
        <v>0</v>
      </c>
      <c r="H17" s="52"/>
      <c r="I17" s="52">
        <v>52508</v>
      </c>
      <c r="J17" s="52"/>
      <c r="K17" s="52">
        <v>912920</v>
      </c>
      <c r="L17" s="52"/>
      <c r="M17" s="52">
        <v>11675385</v>
      </c>
      <c r="N17" s="52"/>
      <c r="O17" s="52">
        <f>SUM(E17:M17)</f>
        <v>58108813</v>
      </c>
      <c r="P17" s="52"/>
      <c r="Q17" s="52">
        <v>8098505</v>
      </c>
      <c r="R17" s="52"/>
      <c r="S17" s="52">
        <f>SUM(O17:Q17)</f>
        <v>66207318</v>
      </c>
    </row>
    <row r="19" spans="2:19" ht="12.75">
      <c r="B19" s="54" t="s">
        <v>262</v>
      </c>
      <c r="C19" s="54"/>
      <c r="E19" s="52">
        <v>0</v>
      </c>
      <c r="F19" s="52"/>
      <c r="G19" s="52">
        <v>0</v>
      </c>
      <c r="H19" s="52"/>
      <c r="I19" s="52">
        <v>0</v>
      </c>
      <c r="J19" s="52"/>
      <c r="K19" s="52">
        <v>0</v>
      </c>
      <c r="L19" s="52"/>
      <c r="M19" s="52">
        <v>2299870</v>
      </c>
      <c r="N19" s="52"/>
      <c r="O19" s="52">
        <f>SUM(E19:M19)</f>
        <v>2299870</v>
      </c>
      <c r="P19" s="52"/>
      <c r="Q19" s="52">
        <v>-46628</v>
      </c>
      <c r="R19" s="52"/>
      <c r="S19" s="52">
        <f>SUM(O19:Q19)</f>
        <v>2253242</v>
      </c>
    </row>
    <row r="20" spans="5:19" ht="12.75">
      <c r="E20" s="53"/>
      <c r="F20" s="52"/>
      <c r="G20" s="53"/>
      <c r="H20" s="52"/>
      <c r="I20" s="53"/>
      <c r="J20" s="52"/>
      <c r="K20" s="53"/>
      <c r="L20" s="52"/>
      <c r="M20" s="53"/>
      <c r="N20" s="52"/>
      <c r="O20" s="53"/>
      <c r="P20" s="52"/>
      <c r="Q20" s="53"/>
      <c r="R20" s="52"/>
      <c r="S20" s="53"/>
    </row>
    <row r="21" spans="2:19" ht="12.75">
      <c r="B21" s="54" t="s">
        <v>263</v>
      </c>
      <c r="C21" s="54"/>
      <c r="E21" s="52">
        <f>SUM(E19:E20)</f>
        <v>0</v>
      </c>
      <c r="F21" s="52"/>
      <c r="G21" s="52">
        <f aca="true" t="shared" si="0" ref="G21:S21">SUM(G19:G20)</f>
        <v>0</v>
      </c>
      <c r="H21" s="52"/>
      <c r="I21" s="52">
        <f t="shared" si="0"/>
        <v>0</v>
      </c>
      <c r="J21" s="52"/>
      <c r="K21" s="52">
        <f t="shared" si="0"/>
        <v>0</v>
      </c>
      <c r="L21" s="52"/>
      <c r="M21" s="52">
        <f t="shared" si="0"/>
        <v>2299870</v>
      </c>
      <c r="N21" s="52"/>
      <c r="O21" s="52">
        <f t="shared" si="0"/>
        <v>2299870</v>
      </c>
      <c r="P21" s="52"/>
      <c r="Q21" s="52">
        <f t="shared" si="0"/>
        <v>-46628</v>
      </c>
      <c r="R21" s="52"/>
      <c r="S21" s="52">
        <f t="shared" si="0"/>
        <v>2253242</v>
      </c>
    </row>
    <row r="22" spans="2:19" ht="12.75">
      <c r="B22" s="54"/>
      <c r="C22" s="54" t="s">
        <v>264</v>
      </c>
      <c r="E22" s="52"/>
      <c r="F22" s="52"/>
      <c r="G22" s="52"/>
      <c r="H22" s="52"/>
      <c r="I22" s="52"/>
      <c r="J22" s="52"/>
      <c r="K22" s="52"/>
      <c r="L22" s="52"/>
      <c r="M22" s="52"/>
      <c r="N22" s="52"/>
      <c r="O22" s="52"/>
      <c r="P22" s="52"/>
      <c r="Q22" s="52"/>
      <c r="R22" s="52"/>
      <c r="S22" s="52"/>
    </row>
    <row r="23" spans="2:19" ht="12.75">
      <c r="B23" s="54"/>
      <c r="C23" s="54"/>
      <c r="E23" s="52"/>
      <c r="F23" s="52"/>
      <c r="G23" s="52"/>
      <c r="H23" s="52"/>
      <c r="I23" s="52"/>
      <c r="J23" s="52"/>
      <c r="K23" s="52"/>
      <c r="L23" s="52"/>
      <c r="M23" s="52"/>
      <c r="N23" s="52"/>
      <c r="O23" s="52"/>
      <c r="P23" s="52"/>
      <c r="Q23" s="52"/>
      <c r="R23" s="52"/>
      <c r="S23" s="52"/>
    </row>
    <row r="24" spans="2:19" ht="12.75">
      <c r="B24" s="54" t="s">
        <v>160</v>
      </c>
      <c r="C24" s="54"/>
      <c r="E24" s="52">
        <v>8500</v>
      </c>
      <c r="F24" s="52"/>
      <c r="G24" s="52">
        <v>0</v>
      </c>
      <c r="H24" s="52"/>
      <c r="I24" s="52">
        <v>0</v>
      </c>
      <c r="J24" s="52"/>
      <c r="K24" s="52">
        <v>0</v>
      </c>
      <c r="L24" s="52"/>
      <c r="M24" s="52">
        <v>0</v>
      </c>
      <c r="N24" s="52"/>
      <c r="O24" s="52">
        <f>SUM(E24:M24)</f>
        <v>8500</v>
      </c>
      <c r="P24" s="52"/>
      <c r="Q24" s="52">
        <v>0</v>
      </c>
      <c r="R24" s="52"/>
      <c r="S24" s="52">
        <f>SUM(O24:Q24)</f>
        <v>8500</v>
      </c>
    </row>
    <row r="25" spans="2:19" ht="12.75">
      <c r="B25" s="54"/>
      <c r="C25" s="54"/>
      <c r="E25" s="52"/>
      <c r="F25" s="52"/>
      <c r="G25" s="52"/>
      <c r="H25" s="52"/>
      <c r="I25" s="52"/>
      <c r="J25" s="52"/>
      <c r="K25" s="52"/>
      <c r="L25" s="52"/>
      <c r="M25" s="52"/>
      <c r="N25" s="52"/>
      <c r="O25" s="52"/>
      <c r="P25" s="52"/>
      <c r="Q25" s="52"/>
      <c r="R25" s="52"/>
      <c r="S25" s="52"/>
    </row>
    <row r="26" spans="2:19" ht="12.75">
      <c r="B26" s="54" t="s">
        <v>265</v>
      </c>
      <c r="E26" s="116">
        <f>SUM(E10:E12)</f>
        <v>0</v>
      </c>
      <c r="F26" s="58"/>
      <c r="G26" s="116">
        <v>-9315</v>
      </c>
      <c r="H26" s="58"/>
      <c r="I26" s="116">
        <v>0</v>
      </c>
      <c r="J26" s="58"/>
      <c r="K26" s="116">
        <v>0</v>
      </c>
      <c r="L26" s="58"/>
      <c r="M26" s="116">
        <v>0</v>
      </c>
      <c r="N26" s="58"/>
      <c r="O26" s="52">
        <f>SUM(E26:M26)</f>
        <v>-9315</v>
      </c>
      <c r="P26" s="58"/>
      <c r="Q26" s="116">
        <v>0</v>
      </c>
      <c r="R26" s="58"/>
      <c r="S26" s="52">
        <f>SUM(O26:Q26)</f>
        <v>-9315</v>
      </c>
    </row>
    <row r="27" spans="5:19" ht="12.75">
      <c r="E27" s="53"/>
      <c r="F27" s="52"/>
      <c r="G27" s="53"/>
      <c r="H27" s="52"/>
      <c r="I27" s="53"/>
      <c r="J27" s="52"/>
      <c r="K27" s="53"/>
      <c r="L27" s="52"/>
      <c r="M27" s="53"/>
      <c r="N27" s="52"/>
      <c r="O27" s="53"/>
      <c r="P27" s="52"/>
      <c r="Q27" s="53"/>
      <c r="R27" s="52"/>
      <c r="S27" s="53"/>
    </row>
    <row r="28" spans="5:19" ht="12.75">
      <c r="E28" s="52"/>
      <c r="F28" s="52"/>
      <c r="G28" s="52"/>
      <c r="H28" s="52"/>
      <c r="I28" s="52"/>
      <c r="J28" s="52"/>
      <c r="K28" s="52"/>
      <c r="L28" s="52"/>
      <c r="M28" s="52"/>
      <c r="N28" s="52"/>
      <c r="O28" s="52"/>
      <c r="P28" s="52"/>
      <c r="Q28" s="52"/>
      <c r="R28" s="52"/>
      <c r="S28" s="52"/>
    </row>
    <row r="29" spans="2:25" ht="12.75">
      <c r="B29" s="54" t="s">
        <v>287</v>
      </c>
      <c r="C29" s="54"/>
      <c r="E29" s="52">
        <f>SUM(E24:E27)+E21+E17</f>
        <v>45476500</v>
      </c>
      <c r="F29" s="52"/>
      <c r="G29" s="52">
        <f>SUM(G24:G27)+G21+G17</f>
        <v>-9315</v>
      </c>
      <c r="H29" s="52"/>
      <c r="I29" s="52">
        <f>SUM(I24:I27)+I21+I17</f>
        <v>52508</v>
      </c>
      <c r="J29" s="52"/>
      <c r="K29" s="52">
        <f>SUM(K24:K27)+K21+K17</f>
        <v>912920</v>
      </c>
      <c r="L29" s="52"/>
      <c r="M29" s="52">
        <f>SUM(M24:M27)+M21+M17</f>
        <v>13975255</v>
      </c>
      <c r="N29" s="52"/>
      <c r="O29" s="52">
        <f>SUM(O24:O27)+O21+O17</f>
        <v>60407868</v>
      </c>
      <c r="P29" s="52"/>
      <c r="Q29" s="52">
        <f>SUM(Q24:Q27)+Q21+Q17</f>
        <v>8051877</v>
      </c>
      <c r="R29" s="52"/>
      <c r="S29" s="52">
        <f>SUM(S24:S27)+S21+S17</f>
        <v>68459745</v>
      </c>
      <c r="X29" s="120"/>
      <c r="Y29" s="121"/>
    </row>
    <row r="30" spans="5:19" ht="13.5" thickBot="1">
      <c r="E30" s="55"/>
      <c r="F30" s="52"/>
      <c r="G30" s="55"/>
      <c r="H30" s="52"/>
      <c r="I30" s="55"/>
      <c r="J30" s="52"/>
      <c r="K30" s="55"/>
      <c r="L30" s="52"/>
      <c r="M30" s="55"/>
      <c r="N30" s="52"/>
      <c r="O30" s="55"/>
      <c r="P30" s="52"/>
      <c r="Q30" s="55"/>
      <c r="R30" s="52"/>
      <c r="S30" s="55"/>
    </row>
    <row r="31" spans="5:24" ht="13.5" thickTop="1">
      <c r="E31" s="52"/>
      <c r="F31" s="52"/>
      <c r="G31" s="52"/>
      <c r="H31" s="52"/>
      <c r="I31" s="52"/>
      <c r="J31" s="52"/>
      <c r="K31" s="52"/>
      <c r="L31" s="52"/>
      <c r="M31" s="52"/>
      <c r="N31" s="52"/>
      <c r="O31" s="52"/>
      <c r="P31" s="52"/>
      <c r="Q31" s="52"/>
      <c r="R31" s="52"/>
      <c r="S31" s="52"/>
      <c r="X31" s="122"/>
    </row>
    <row r="32" spans="5:19" ht="12.75">
      <c r="E32" s="52"/>
      <c r="F32" s="52"/>
      <c r="G32" s="52"/>
      <c r="H32" s="52"/>
      <c r="I32" s="52"/>
      <c r="J32" s="52"/>
      <c r="K32" s="52"/>
      <c r="L32" s="52"/>
      <c r="M32" s="52"/>
      <c r="N32" s="52"/>
      <c r="O32" s="52"/>
      <c r="P32" s="52"/>
      <c r="Q32" s="52"/>
      <c r="R32" s="52"/>
      <c r="S32" s="52"/>
    </row>
    <row r="33" spans="2:3" ht="12.75">
      <c r="B33" s="54"/>
      <c r="C33" s="54"/>
    </row>
    <row r="34" spans="2:19" ht="12.75">
      <c r="B34" s="54" t="s">
        <v>224</v>
      </c>
      <c r="C34" s="54"/>
      <c r="E34" s="52">
        <v>45476500</v>
      </c>
      <c r="F34" s="52"/>
      <c r="G34" s="52">
        <v>-244276</v>
      </c>
      <c r="H34" s="52"/>
      <c r="I34" s="52">
        <v>70845</v>
      </c>
      <c r="J34" s="52"/>
      <c r="K34" s="52">
        <v>2420834</v>
      </c>
      <c r="L34" s="52"/>
      <c r="M34" s="52">
        <v>12732493</v>
      </c>
      <c r="N34" s="52"/>
      <c r="O34" s="52">
        <f>SUM(E34:M34)</f>
        <v>60456396</v>
      </c>
      <c r="P34" s="52"/>
      <c r="Q34" s="52">
        <v>8628587</v>
      </c>
      <c r="R34" s="52"/>
      <c r="S34" s="52">
        <f>SUM(O34:Q34)</f>
        <v>69084983</v>
      </c>
    </row>
    <row r="35" spans="2:19" ht="12.75">
      <c r="B35" s="54"/>
      <c r="C35" s="54"/>
      <c r="E35" s="52"/>
      <c r="F35" s="52"/>
      <c r="G35" s="52"/>
      <c r="H35" s="52"/>
      <c r="I35" s="52"/>
      <c r="J35" s="52"/>
      <c r="K35" s="52"/>
      <c r="L35" s="52"/>
      <c r="M35" s="52"/>
      <c r="N35" s="52"/>
      <c r="O35" s="52"/>
      <c r="P35" s="52"/>
      <c r="Q35" s="52"/>
      <c r="R35" s="52"/>
      <c r="S35" s="52"/>
    </row>
    <row r="36" spans="2:19" ht="12.75" hidden="1">
      <c r="B36" s="54" t="s">
        <v>59</v>
      </c>
      <c r="C36" s="54"/>
      <c r="E36" s="52">
        <v>0</v>
      </c>
      <c r="F36" s="52"/>
      <c r="G36" s="52">
        <v>0</v>
      </c>
      <c r="H36" s="52"/>
      <c r="I36" s="52">
        <v>0</v>
      </c>
      <c r="J36" s="52"/>
      <c r="K36" s="52">
        <v>0</v>
      </c>
      <c r="L36" s="52"/>
      <c r="M36" s="52">
        <v>0</v>
      </c>
      <c r="N36" s="52"/>
      <c r="O36" s="52">
        <v>0</v>
      </c>
      <c r="P36" s="52"/>
      <c r="Q36" s="52"/>
      <c r="R36" s="52"/>
      <c r="S36" s="52">
        <f>SUM(E36:M36)</f>
        <v>0</v>
      </c>
    </row>
    <row r="37" spans="2:19" ht="12.75" hidden="1">
      <c r="B37" s="54"/>
      <c r="C37" s="54"/>
      <c r="E37" s="52"/>
      <c r="F37" s="52"/>
      <c r="G37" s="52"/>
      <c r="H37" s="52"/>
      <c r="I37" s="52"/>
      <c r="J37" s="52"/>
      <c r="K37" s="52"/>
      <c r="L37" s="52"/>
      <c r="M37" s="52"/>
      <c r="N37" s="52"/>
      <c r="O37" s="52"/>
      <c r="P37" s="52"/>
      <c r="Q37" s="52"/>
      <c r="R37" s="52"/>
      <c r="S37" s="52"/>
    </row>
    <row r="38" spans="2:19" ht="12.75">
      <c r="B38" s="54" t="s">
        <v>225</v>
      </c>
      <c r="C38" s="54"/>
      <c r="E38" s="65"/>
      <c r="F38" s="66"/>
      <c r="G38" s="66"/>
      <c r="H38" s="66"/>
      <c r="I38" s="66"/>
      <c r="J38" s="66"/>
      <c r="K38" s="66"/>
      <c r="L38" s="66"/>
      <c r="M38" s="66"/>
      <c r="N38" s="66"/>
      <c r="O38" s="66"/>
      <c r="P38" s="66"/>
      <c r="Q38" s="66"/>
      <c r="R38" s="66"/>
      <c r="S38" s="57"/>
    </row>
    <row r="39" spans="2:19" ht="12.75">
      <c r="B39" s="54"/>
      <c r="C39" s="54" t="s">
        <v>226</v>
      </c>
      <c r="E39" s="123">
        <v>0</v>
      </c>
      <c r="F39" s="52"/>
      <c r="G39" s="52">
        <v>0</v>
      </c>
      <c r="H39" s="52"/>
      <c r="I39" s="52">
        <v>0</v>
      </c>
      <c r="J39" s="52"/>
      <c r="K39" s="52">
        <v>-421353</v>
      </c>
      <c r="L39" s="52"/>
      <c r="M39" s="52">
        <v>0</v>
      </c>
      <c r="N39" s="52"/>
      <c r="O39" s="52">
        <f>SUM(E39:M39)</f>
        <v>-421353</v>
      </c>
      <c r="P39" s="52"/>
      <c r="Q39" s="52">
        <v>-404829</v>
      </c>
      <c r="R39" s="52"/>
      <c r="S39" s="124">
        <f>SUM(O39:Q39)</f>
        <v>-826182</v>
      </c>
    </row>
    <row r="40" spans="5:19" ht="12.75">
      <c r="E40" s="114"/>
      <c r="F40" s="67"/>
      <c r="G40" s="67"/>
      <c r="H40" s="67"/>
      <c r="I40" s="67"/>
      <c r="J40" s="67"/>
      <c r="K40" s="67"/>
      <c r="L40" s="67"/>
      <c r="M40" s="67"/>
      <c r="N40" s="67"/>
      <c r="O40" s="67"/>
      <c r="P40" s="67"/>
      <c r="Q40" s="67"/>
      <c r="R40" s="67"/>
      <c r="S40" s="115"/>
    </row>
    <row r="41" spans="5:19" ht="12.75">
      <c r="E41" s="58"/>
      <c r="F41" s="58"/>
      <c r="G41" s="58"/>
      <c r="H41" s="58"/>
      <c r="I41" s="58"/>
      <c r="J41" s="58"/>
      <c r="K41" s="58"/>
      <c r="L41" s="58"/>
      <c r="M41" s="58"/>
      <c r="N41" s="58"/>
      <c r="O41" s="58"/>
      <c r="P41" s="58"/>
      <c r="Q41" s="58"/>
      <c r="R41" s="58"/>
      <c r="S41" s="58"/>
    </row>
    <row r="42" spans="2:19" ht="12.75">
      <c r="B42" s="54" t="s">
        <v>227</v>
      </c>
      <c r="E42" s="116">
        <f>SUM(E34:E40)</f>
        <v>45476500</v>
      </c>
      <c r="F42" s="58"/>
      <c r="G42" s="116">
        <f aca="true" t="shared" si="1" ref="G42:Q42">SUM(G34:G40)</f>
        <v>-244276</v>
      </c>
      <c r="H42" s="116"/>
      <c r="I42" s="116">
        <f t="shared" si="1"/>
        <v>70845</v>
      </c>
      <c r="J42" s="116"/>
      <c r="K42" s="116">
        <f t="shared" si="1"/>
        <v>1999481</v>
      </c>
      <c r="L42" s="116"/>
      <c r="M42" s="116">
        <f t="shared" si="1"/>
        <v>12732493</v>
      </c>
      <c r="N42" s="116"/>
      <c r="O42" s="116">
        <f t="shared" si="1"/>
        <v>60035043</v>
      </c>
      <c r="P42" s="116"/>
      <c r="Q42" s="116">
        <f t="shared" si="1"/>
        <v>8223758</v>
      </c>
      <c r="R42" s="116"/>
      <c r="S42" s="116">
        <f>SUM(S34:S40)</f>
        <v>68258801</v>
      </c>
    </row>
    <row r="43" spans="2:19" ht="12.75">
      <c r="B43" s="54"/>
      <c r="E43" s="116"/>
      <c r="F43" s="58"/>
      <c r="G43" s="116"/>
      <c r="H43" s="58"/>
      <c r="I43" s="116"/>
      <c r="J43" s="58"/>
      <c r="K43" s="116"/>
      <c r="L43" s="58"/>
      <c r="M43" s="116"/>
      <c r="N43" s="58"/>
      <c r="O43" s="116"/>
      <c r="P43" s="58"/>
      <c r="Q43" s="58"/>
      <c r="R43" s="58"/>
      <c r="S43" s="116"/>
    </row>
    <row r="44" spans="2:19" ht="12.75">
      <c r="B44" s="54"/>
      <c r="C44" s="54"/>
      <c r="E44" s="65"/>
      <c r="F44" s="66"/>
      <c r="G44" s="66"/>
      <c r="H44" s="66"/>
      <c r="I44" s="66"/>
      <c r="J44" s="66"/>
      <c r="K44" s="66"/>
      <c r="L44" s="66"/>
      <c r="M44" s="66"/>
      <c r="N44" s="66"/>
      <c r="O44" s="66"/>
      <c r="P44" s="66"/>
      <c r="Q44" s="66"/>
      <c r="R44" s="66"/>
      <c r="S44" s="57"/>
    </row>
    <row r="45" spans="2:19" ht="12.75">
      <c r="B45" s="54" t="s">
        <v>170</v>
      </c>
      <c r="C45" s="54"/>
      <c r="E45" s="123">
        <v>0</v>
      </c>
      <c r="F45" s="52"/>
      <c r="G45" s="52">
        <v>0</v>
      </c>
      <c r="H45" s="52"/>
      <c r="I45" s="52">
        <v>-21549</v>
      </c>
      <c r="J45" s="52"/>
      <c r="K45" s="52">
        <v>0</v>
      </c>
      <c r="L45" s="52"/>
      <c r="M45" s="52">
        <v>0</v>
      </c>
      <c r="N45" s="52"/>
      <c r="O45" s="52">
        <f>SUM(E45:M45)</f>
        <v>-21549</v>
      </c>
      <c r="P45" s="52"/>
      <c r="Q45" s="52">
        <v>0</v>
      </c>
      <c r="R45" s="52"/>
      <c r="S45" s="124">
        <f>SUM(O45:Q45)</f>
        <v>-21549</v>
      </c>
    </row>
    <row r="46" spans="5:19" ht="12.75">
      <c r="E46" s="114"/>
      <c r="F46" s="67"/>
      <c r="G46" s="67"/>
      <c r="H46" s="67"/>
      <c r="I46" s="67"/>
      <c r="J46" s="67"/>
      <c r="K46" s="67"/>
      <c r="L46" s="67"/>
      <c r="M46" s="67"/>
      <c r="N46" s="67"/>
      <c r="O46" s="67"/>
      <c r="P46" s="67"/>
      <c r="Q46" s="67"/>
      <c r="R46" s="67"/>
      <c r="S46" s="115"/>
    </row>
    <row r="47" spans="2:19" ht="12.75">
      <c r="B47" s="54" t="s">
        <v>228</v>
      </c>
      <c r="E47" s="116">
        <f>SUM(E44:E46)</f>
        <v>0</v>
      </c>
      <c r="F47" s="58"/>
      <c r="G47" s="116">
        <f>SUM(G44:G46)</f>
        <v>0</v>
      </c>
      <c r="H47" s="116"/>
      <c r="I47" s="116">
        <f>SUM(I44:I46)</f>
        <v>-21549</v>
      </c>
      <c r="J47" s="116"/>
      <c r="K47" s="116">
        <f>SUM(K44:K46)</f>
        <v>0</v>
      </c>
      <c r="L47" s="116"/>
      <c r="M47" s="116">
        <f>SUM(M44:M46)</f>
        <v>0</v>
      </c>
      <c r="N47" s="116"/>
      <c r="O47" s="116">
        <f>SUM(O44:O46)</f>
        <v>-21549</v>
      </c>
      <c r="P47" s="116"/>
      <c r="Q47" s="116">
        <f>SUM(Q44:Q46)</f>
        <v>0</v>
      </c>
      <c r="R47" s="116"/>
      <c r="S47" s="116">
        <f>SUM(S44:S46)</f>
        <v>-21549</v>
      </c>
    </row>
    <row r="48" spans="5:19" ht="12.75">
      <c r="E48" s="58"/>
      <c r="F48" s="58"/>
      <c r="G48" s="58"/>
      <c r="H48" s="58"/>
      <c r="I48" s="58"/>
      <c r="J48" s="58"/>
      <c r="K48" s="58"/>
      <c r="L48" s="58"/>
      <c r="M48" s="58"/>
      <c r="N48" s="58"/>
      <c r="O48" s="58"/>
      <c r="P48" s="58"/>
      <c r="Q48" s="58"/>
      <c r="R48" s="58"/>
      <c r="S48" s="58"/>
    </row>
    <row r="49" spans="2:19" ht="12.75">
      <c r="B49" s="54" t="s">
        <v>262</v>
      </c>
      <c r="C49" s="54"/>
      <c r="E49" s="52">
        <v>0</v>
      </c>
      <c r="F49" s="52"/>
      <c r="G49" s="52">
        <v>0</v>
      </c>
      <c r="H49" s="52"/>
      <c r="I49" s="52">
        <v>0</v>
      </c>
      <c r="J49" s="52"/>
      <c r="K49" s="52">
        <v>0</v>
      </c>
      <c r="L49" s="52"/>
      <c r="M49" s="52">
        <v>982591.3811465921</v>
      </c>
      <c r="N49" s="52"/>
      <c r="O49" s="52">
        <f>SUM(E49:M49)</f>
        <v>982591.3811465921</v>
      </c>
      <c r="P49" s="52"/>
      <c r="Q49" s="52">
        <v>-42823</v>
      </c>
      <c r="R49" s="52"/>
      <c r="S49" s="52">
        <f>SUM(O49:Q49)</f>
        <v>939768.3811465921</v>
      </c>
    </row>
    <row r="50" spans="5:19" ht="12.75">
      <c r="E50" s="53"/>
      <c r="F50" s="52"/>
      <c r="G50" s="53"/>
      <c r="H50" s="52"/>
      <c r="I50" s="53"/>
      <c r="J50" s="52"/>
      <c r="K50" s="53"/>
      <c r="L50" s="52"/>
      <c r="M50" s="53"/>
      <c r="N50" s="52"/>
      <c r="O50" s="53"/>
      <c r="P50" s="52"/>
      <c r="Q50" s="53"/>
      <c r="R50" s="52"/>
      <c r="S50" s="53"/>
    </row>
    <row r="51" spans="2:19" ht="12.75">
      <c r="B51" s="54" t="s">
        <v>263</v>
      </c>
      <c r="C51" s="54"/>
      <c r="E51" s="52">
        <f>SUM(E47:E50)</f>
        <v>0</v>
      </c>
      <c r="F51" s="52"/>
      <c r="G51" s="52">
        <f>SUM(G47:G50)</f>
        <v>0</v>
      </c>
      <c r="H51" s="52"/>
      <c r="I51" s="52">
        <f>SUM(I47:I50)</f>
        <v>-21549</v>
      </c>
      <c r="J51" s="52"/>
      <c r="K51" s="52">
        <f>SUM(K47:K50)</f>
        <v>0</v>
      </c>
      <c r="L51" s="52"/>
      <c r="M51" s="52">
        <f>SUM(M47:M50)</f>
        <v>982591.3811465921</v>
      </c>
      <c r="N51" s="52"/>
      <c r="O51" s="52">
        <f>SUM(O47:O50)</f>
        <v>961042.3811465921</v>
      </c>
      <c r="P51" s="52"/>
      <c r="Q51" s="52">
        <f>SUM(Q47:Q50)</f>
        <v>-42823</v>
      </c>
      <c r="R51" s="52"/>
      <c r="S51" s="52">
        <f>SUM(S47:S50)</f>
        <v>918219.3811465921</v>
      </c>
    </row>
    <row r="52" spans="2:19" ht="12.75">
      <c r="B52" s="54"/>
      <c r="C52" s="54" t="s">
        <v>264</v>
      </c>
      <c r="E52" s="52"/>
      <c r="F52" s="52"/>
      <c r="G52" s="52"/>
      <c r="H52" s="52"/>
      <c r="I52" s="52"/>
      <c r="J52" s="52"/>
      <c r="K52" s="52"/>
      <c r="L52" s="52"/>
      <c r="M52" s="52"/>
      <c r="N52" s="52"/>
      <c r="O52" s="52"/>
      <c r="P52" s="52"/>
      <c r="Q52" s="52"/>
      <c r="R52" s="52"/>
      <c r="S52" s="52"/>
    </row>
    <row r="53" spans="2:19" ht="12.75">
      <c r="B53" s="54"/>
      <c r="C53" s="54"/>
      <c r="E53" s="52"/>
      <c r="F53" s="52"/>
      <c r="G53" s="52"/>
      <c r="H53" s="52"/>
      <c r="I53" s="52"/>
      <c r="J53" s="52"/>
      <c r="K53" s="52"/>
      <c r="L53" s="52"/>
      <c r="M53" s="52"/>
      <c r="N53" s="52"/>
      <c r="O53" s="52"/>
      <c r="P53" s="52"/>
      <c r="Q53" s="52"/>
      <c r="R53" s="52"/>
      <c r="S53" s="52"/>
    </row>
    <row r="54" spans="2:19" ht="12.75">
      <c r="B54" s="54" t="s">
        <v>288</v>
      </c>
      <c r="E54" s="116">
        <f>SUM(E37:E39)</f>
        <v>0</v>
      </c>
      <c r="F54" s="58"/>
      <c r="G54" s="116">
        <f>+G57-G40</f>
        <v>0</v>
      </c>
      <c r="H54" s="58"/>
      <c r="I54" s="116">
        <v>0</v>
      </c>
      <c r="J54" s="58"/>
      <c r="K54" s="116">
        <v>0</v>
      </c>
      <c r="L54" s="58"/>
      <c r="M54" s="116">
        <v>-1944344</v>
      </c>
      <c r="N54" s="58"/>
      <c r="O54" s="52">
        <f>SUM(E54:M54)</f>
        <v>-1944344</v>
      </c>
      <c r="P54" s="58"/>
      <c r="Q54" s="116">
        <v>-136800</v>
      </c>
      <c r="R54" s="58"/>
      <c r="S54" s="52">
        <f>SUM(O54:Q54)</f>
        <v>-2081144</v>
      </c>
    </row>
    <row r="55" spans="2:19" ht="12.75">
      <c r="B55" s="54"/>
      <c r="C55" s="54"/>
      <c r="E55" s="52"/>
      <c r="F55" s="52"/>
      <c r="G55" s="52"/>
      <c r="H55" s="52"/>
      <c r="I55" s="52"/>
      <c r="J55" s="52"/>
      <c r="K55" s="52"/>
      <c r="L55" s="52"/>
      <c r="M55" s="52"/>
      <c r="N55" s="52"/>
      <c r="O55" s="52"/>
      <c r="P55" s="52"/>
      <c r="Q55" s="52"/>
      <c r="R55" s="52"/>
      <c r="S55" s="52"/>
    </row>
    <row r="56" spans="2:19" ht="12.75">
      <c r="B56" s="54" t="s">
        <v>265</v>
      </c>
      <c r="E56" s="116">
        <f>SUM(E39:E41)</f>
        <v>0</v>
      </c>
      <c r="F56" s="58"/>
      <c r="G56" s="116">
        <v>-226475</v>
      </c>
      <c r="H56" s="58"/>
      <c r="I56" s="116">
        <v>0</v>
      </c>
      <c r="J56" s="58"/>
      <c r="K56" s="116">
        <v>0</v>
      </c>
      <c r="L56" s="58"/>
      <c r="M56" s="116">
        <v>0</v>
      </c>
      <c r="N56" s="58"/>
      <c r="O56" s="52">
        <f>SUM(E56:M56)</f>
        <v>-226475</v>
      </c>
      <c r="P56" s="58"/>
      <c r="Q56" s="116">
        <v>0</v>
      </c>
      <c r="R56" s="58"/>
      <c r="S56" s="52">
        <f>SUM(O56:Q56)</f>
        <v>-226475</v>
      </c>
    </row>
    <row r="57" spans="5:19" ht="12.75">
      <c r="E57" s="53"/>
      <c r="F57" s="52"/>
      <c r="G57" s="53"/>
      <c r="H57" s="52"/>
      <c r="I57" s="53"/>
      <c r="J57" s="52"/>
      <c r="K57" s="53"/>
      <c r="L57" s="52"/>
      <c r="M57" s="53"/>
      <c r="N57" s="52"/>
      <c r="O57" s="53"/>
      <c r="P57" s="52"/>
      <c r="Q57" s="53"/>
      <c r="R57" s="52"/>
      <c r="S57" s="53"/>
    </row>
    <row r="58" spans="5:19" ht="12.75">
      <c r="E58" s="52"/>
      <c r="F58" s="52"/>
      <c r="G58" s="52"/>
      <c r="H58" s="52"/>
      <c r="I58" s="52"/>
      <c r="J58" s="52"/>
      <c r="K58" s="52"/>
      <c r="L58" s="52"/>
      <c r="M58" s="52"/>
      <c r="N58" s="52"/>
      <c r="O58" s="52"/>
      <c r="P58" s="52"/>
      <c r="Q58" s="52"/>
      <c r="R58" s="52"/>
      <c r="S58" s="52"/>
    </row>
    <row r="59" spans="2:25" ht="12.75">
      <c r="B59" s="54" t="s">
        <v>289</v>
      </c>
      <c r="C59" s="54"/>
      <c r="E59" s="52">
        <f>SUM(E51:E57)+E42</f>
        <v>45476500</v>
      </c>
      <c r="F59" s="52"/>
      <c r="G59" s="52">
        <f>SUM(G51:G57)+G42</f>
        <v>-470751</v>
      </c>
      <c r="H59" s="52"/>
      <c r="I59" s="52">
        <f>SUM(I51:I57)+I42</f>
        <v>49296</v>
      </c>
      <c r="J59" s="52"/>
      <c r="K59" s="52">
        <f>SUM(K51:K57)+K42</f>
        <v>1999481</v>
      </c>
      <c r="L59" s="52"/>
      <c r="M59" s="52">
        <f>SUM(M51:M57)+M42</f>
        <v>11770740.381146591</v>
      </c>
      <c r="N59" s="52"/>
      <c r="O59" s="52">
        <f>SUM(O51:O57)+O42</f>
        <v>58825266.381146595</v>
      </c>
      <c r="P59" s="52"/>
      <c r="Q59" s="52">
        <f>SUM(Q51:Q57)+Q42</f>
        <v>8044135</v>
      </c>
      <c r="R59" s="52"/>
      <c r="S59" s="52">
        <f>SUM(S51:S57)+S42</f>
        <v>66869401.381146595</v>
      </c>
      <c r="X59" s="120"/>
      <c r="Y59" s="122"/>
    </row>
    <row r="60" spans="5:19" ht="13.5" thickBot="1">
      <c r="E60" s="55"/>
      <c r="F60" s="52"/>
      <c r="G60" s="55"/>
      <c r="H60" s="52"/>
      <c r="I60" s="55"/>
      <c r="J60" s="52"/>
      <c r="K60" s="55"/>
      <c r="L60" s="52"/>
      <c r="M60" s="55"/>
      <c r="N60" s="52"/>
      <c r="O60" s="55"/>
      <c r="P60" s="52"/>
      <c r="Q60" s="55"/>
      <c r="R60" s="52"/>
      <c r="S60" s="55"/>
    </row>
    <row r="61" spans="5:19" ht="13.5" thickTop="1">
      <c r="E61" s="52"/>
      <c r="F61" s="52"/>
      <c r="G61" s="52"/>
      <c r="H61" s="52"/>
      <c r="I61" s="52"/>
      <c r="J61" s="52"/>
      <c r="K61" s="52"/>
      <c r="L61" s="52"/>
      <c r="M61" s="52"/>
      <c r="N61" s="52"/>
      <c r="O61" s="52"/>
      <c r="P61" s="52"/>
      <c r="Q61" s="52"/>
      <c r="R61" s="52"/>
      <c r="S61" s="52"/>
    </row>
    <row r="62" spans="2:23" ht="15">
      <c r="B62" s="3" t="s">
        <v>175</v>
      </c>
      <c r="E62" s="52"/>
      <c r="F62" s="52"/>
      <c r="G62" s="52"/>
      <c r="H62" s="52"/>
      <c r="I62" s="52"/>
      <c r="K62" s="52"/>
      <c r="L62" s="52"/>
      <c r="M62" s="52"/>
      <c r="N62" s="52"/>
      <c r="O62" s="52"/>
      <c r="P62" s="52"/>
      <c r="Q62" s="52"/>
      <c r="R62" s="52"/>
      <c r="S62" s="52"/>
      <c r="T62" s="52"/>
      <c r="U62" s="52"/>
      <c r="V62" s="52"/>
      <c r="W62" s="52"/>
    </row>
    <row r="63" spans="2:23" ht="15">
      <c r="B63" s="3" t="s">
        <v>204</v>
      </c>
      <c r="E63" s="52"/>
      <c r="F63" s="52"/>
      <c r="G63" s="52"/>
      <c r="H63" s="52"/>
      <c r="I63" s="52"/>
      <c r="K63" s="52"/>
      <c r="L63" s="52"/>
      <c r="M63" s="52"/>
      <c r="N63" s="52"/>
      <c r="O63" s="52"/>
      <c r="P63" s="52"/>
      <c r="Q63" s="52"/>
      <c r="R63" s="52"/>
      <c r="S63" s="52"/>
      <c r="T63" s="52"/>
      <c r="U63" s="52"/>
      <c r="V63" s="52"/>
      <c r="W63" s="52"/>
    </row>
    <row r="64" spans="5:23" ht="12.75" hidden="1">
      <c r="E64" s="52"/>
      <c r="F64" s="52"/>
      <c r="G64" s="52"/>
      <c r="H64" s="52"/>
      <c r="I64" s="52"/>
      <c r="K64" s="52"/>
      <c r="L64" s="52"/>
      <c r="M64" s="52"/>
      <c r="N64" s="52"/>
      <c r="O64" s="52"/>
      <c r="P64" s="52"/>
      <c r="Q64" s="52"/>
      <c r="R64" s="52"/>
      <c r="S64" s="52"/>
      <c r="T64" s="52"/>
      <c r="U64" s="52"/>
      <c r="V64" s="52"/>
      <c r="W64" s="52"/>
    </row>
    <row r="65" spans="2:3" ht="12.75" hidden="1">
      <c r="B65" s="54" t="s">
        <v>176</v>
      </c>
      <c r="C65" s="54"/>
    </row>
    <row r="66" spans="2:23" ht="12.75" hidden="1">
      <c r="B66" s="54"/>
      <c r="C66" s="54" t="s">
        <v>177</v>
      </c>
      <c r="E66" s="52">
        <v>36000000</v>
      </c>
      <c r="F66" s="52"/>
      <c r="G66" s="52">
        <v>5025401</v>
      </c>
      <c r="H66" s="52"/>
      <c r="I66" s="52">
        <v>5025401</v>
      </c>
      <c r="K66" s="52">
        <v>220543</v>
      </c>
      <c r="L66" s="52"/>
      <c r="M66" s="52">
        <v>116772</v>
      </c>
      <c r="N66" s="52"/>
      <c r="O66" s="52">
        <v>116772</v>
      </c>
      <c r="P66" s="52"/>
      <c r="Q66" s="52"/>
      <c r="R66" s="52"/>
      <c r="S66" s="52">
        <v>3222143</v>
      </c>
      <c r="T66" s="52"/>
      <c r="U66" s="52">
        <v>17973338</v>
      </c>
      <c r="V66" s="52"/>
      <c r="W66" s="52">
        <f>SUM(E66:U66)</f>
        <v>67700370</v>
      </c>
    </row>
    <row r="67" spans="2:23" ht="12.75" hidden="1">
      <c r="B67" s="54"/>
      <c r="C67" s="54" t="s">
        <v>178</v>
      </c>
      <c r="E67" s="53">
        <v>0</v>
      </c>
      <c r="F67" s="52"/>
      <c r="G67" s="53">
        <v>0</v>
      </c>
      <c r="H67" s="52"/>
      <c r="I67" s="53">
        <v>0</v>
      </c>
      <c r="K67" s="53">
        <v>0</v>
      </c>
      <c r="L67" s="52"/>
      <c r="M67" s="53">
        <v>0</v>
      </c>
      <c r="N67" s="52"/>
      <c r="O67" s="53">
        <v>0</v>
      </c>
      <c r="P67" s="52"/>
      <c r="Q67" s="52"/>
      <c r="R67" s="52"/>
      <c r="S67" s="53">
        <v>0</v>
      </c>
      <c r="T67" s="52"/>
      <c r="U67" s="53">
        <v>2250000</v>
      </c>
      <c r="V67" s="52"/>
      <c r="W67" s="53">
        <f>SUM(E67:U67)</f>
        <v>2250000</v>
      </c>
    </row>
    <row r="68" spans="2:23" ht="12.75" hidden="1">
      <c r="B68" s="54"/>
      <c r="C68" s="54"/>
      <c r="E68" s="52"/>
      <c r="F68" s="52"/>
      <c r="G68" s="52"/>
      <c r="H68" s="52"/>
      <c r="I68" s="52"/>
      <c r="K68" s="52"/>
      <c r="L68" s="52"/>
      <c r="M68" s="52"/>
      <c r="N68" s="52"/>
      <c r="O68" s="52"/>
      <c r="P68" s="52"/>
      <c r="Q68" s="52"/>
      <c r="R68" s="52"/>
      <c r="S68" s="52"/>
      <c r="T68" s="52"/>
      <c r="U68" s="52"/>
      <c r="V68" s="52"/>
      <c r="W68" s="52"/>
    </row>
    <row r="69" spans="2:23" ht="12.75" hidden="1">
      <c r="B69" s="54"/>
      <c r="C69" s="54" t="s">
        <v>179</v>
      </c>
      <c r="E69" s="52">
        <f>SUM(E66:E67)</f>
        <v>36000000</v>
      </c>
      <c r="F69" s="52"/>
      <c r="G69" s="52">
        <f>SUM(G66:G67)</f>
        <v>5025401</v>
      </c>
      <c r="H69" s="52"/>
      <c r="I69" s="52">
        <f>SUM(I66:I67)</f>
        <v>5025401</v>
      </c>
      <c r="K69" s="52">
        <f>SUM(K66:K67)</f>
        <v>220543</v>
      </c>
      <c r="L69" s="52"/>
      <c r="M69" s="52">
        <f>SUM(M66:M67)</f>
        <v>116772</v>
      </c>
      <c r="N69" s="52"/>
      <c r="O69" s="52">
        <f>SUM(O66:O67)</f>
        <v>116772</v>
      </c>
      <c r="P69" s="52"/>
      <c r="Q69" s="52"/>
      <c r="R69" s="52"/>
      <c r="S69" s="52">
        <f>SUM(S66:S67)</f>
        <v>3222143</v>
      </c>
      <c r="T69" s="52"/>
      <c r="U69" s="52">
        <f>SUM(U66:U67)</f>
        <v>20223338</v>
      </c>
      <c r="V69" s="52"/>
      <c r="W69" s="52">
        <f>SUM(W66:W67)</f>
        <v>69950370</v>
      </c>
    </row>
    <row r="70" spans="2:23" ht="12.75" hidden="1">
      <c r="B70" s="54"/>
      <c r="C70" s="54"/>
      <c r="E70" s="52"/>
      <c r="F70" s="52"/>
      <c r="G70" s="52"/>
      <c r="H70" s="52"/>
      <c r="I70" s="52"/>
      <c r="K70" s="52"/>
      <c r="L70" s="52"/>
      <c r="M70" s="52"/>
      <c r="N70" s="52"/>
      <c r="O70" s="52"/>
      <c r="P70" s="52"/>
      <c r="Q70" s="52"/>
      <c r="R70" s="52"/>
      <c r="S70" s="52"/>
      <c r="T70" s="52"/>
      <c r="U70" s="52"/>
      <c r="V70" s="52"/>
      <c r="W70" s="52"/>
    </row>
    <row r="71" spans="2:23" ht="12.75" hidden="1">
      <c r="B71" s="54" t="s">
        <v>180</v>
      </c>
      <c r="C71" s="54"/>
      <c r="E71" s="65"/>
      <c r="F71" s="66"/>
      <c r="G71" s="66"/>
      <c r="H71" s="66"/>
      <c r="I71" s="66"/>
      <c r="J71" s="125"/>
      <c r="K71" s="66"/>
      <c r="L71" s="66"/>
      <c r="M71" s="66"/>
      <c r="N71" s="66"/>
      <c r="O71" s="66"/>
      <c r="P71" s="66"/>
      <c r="Q71" s="66"/>
      <c r="R71" s="66"/>
      <c r="S71" s="66"/>
      <c r="T71" s="66"/>
      <c r="U71" s="66"/>
      <c r="V71" s="66"/>
      <c r="W71" s="57"/>
    </row>
    <row r="72" spans="2:23" ht="12.75" hidden="1">
      <c r="B72" s="54"/>
      <c r="C72" s="54" t="s">
        <v>181</v>
      </c>
      <c r="E72" s="126"/>
      <c r="F72" s="58"/>
      <c r="G72" s="58"/>
      <c r="H72" s="58"/>
      <c r="I72" s="58"/>
      <c r="J72" s="58"/>
      <c r="K72" s="58"/>
      <c r="L72" s="58"/>
      <c r="M72" s="58"/>
      <c r="N72" s="58"/>
      <c r="O72" s="58"/>
      <c r="P72" s="58"/>
      <c r="Q72" s="58"/>
      <c r="R72" s="58"/>
      <c r="S72" s="58"/>
      <c r="T72" s="58"/>
      <c r="U72" s="58"/>
      <c r="V72" s="58"/>
      <c r="W72" s="127"/>
    </row>
    <row r="73" spans="2:23" ht="12.75" hidden="1">
      <c r="B73" s="54"/>
      <c r="C73" s="54" t="s">
        <v>182</v>
      </c>
      <c r="E73" s="123">
        <v>0</v>
      </c>
      <c r="F73" s="52"/>
      <c r="G73" s="52">
        <v>0</v>
      </c>
      <c r="H73" s="52"/>
      <c r="I73" s="52">
        <v>0</v>
      </c>
      <c r="J73" s="58"/>
      <c r="K73" s="52">
        <v>0</v>
      </c>
      <c r="L73" s="52"/>
      <c r="M73" s="52">
        <v>0</v>
      </c>
      <c r="N73" s="52"/>
      <c r="O73" s="52">
        <v>0</v>
      </c>
      <c r="P73" s="52"/>
      <c r="Q73" s="52"/>
      <c r="R73" s="52"/>
      <c r="S73" s="52" t="e">
        <f>#REF!</f>
        <v>#REF!</v>
      </c>
      <c r="T73" s="52"/>
      <c r="U73" s="52" t="e">
        <f>-S73</f>
        <v>#REF!</v>
      </c>
      <c r="V73" s="52"/>
      <c r="W73" s="124" t="e">
        <f>SUM(E73:U73)</f>
        <v>#REF!</v>
      </c>
    </row>
    <row r="74" spans="2:23" ht="12.75" hidden="1">
      <c r="B74" s="54" t="s">
        <v>183</v>
      </c>
      <c r="C74" s="54"/>
      <c r="E74" s="123"/>
      <c r="F74" s="52"/>
      <c r="G74" s="52"/>
      <c r="H74" s="52"/>
      <c r="I74" s="52"/>
      <c r="J74" s="58"/>
      <c r="K74" s="52"/>
      <c r="L74" s="52"/>
      <c r="M74" s="52"/>
      <c r="N74" s="52"/>
      <c r="O74" s="52"/>
      <c r="P74" s="52"/>
      <c r="Q74" s="52"/>
      <c r="R74" s="52"/>
      <c r="S74" s="52"/>
      <c r="T74" s="52"/>
      <c r="U74" s="52"/>
      <c r="V74" s="52"/>
      <c r="W74" s="124"/>
    </row>
    <row r="75" spans="2:23" ht="12.75" hidden="1">
      <c r="B75" s="54"/>
      <c r="C75" s="54" t="s">
        <v>184</v>
      </c>
      <c r="E75" s="123"/>
      <c r="F75" s="52"/>
      <c r="G75" s="52"/>
      <c r="H75" s="52"/>
      <c r="I75" s="52"/>
      <c r="J75" s="58"/>
      <c r="K75" s="52"/>
      <c r="L75" s="52"/>
      <c r="M75" s="52"/>
      <c r="N75" s="52"/>
      <c r="O75" s="52"/>
      <c r="P75" s="52"/>
      <c r="Q75" s="52"/>
      <c r="R75" s="52"/>
      <c r="S75" s="52"/>
      <c r="T75" s="52"/>
      <c r="U75" s="52"/>
      <c r="V75" s="52"/>
      <c r="W75" s="124"/>
    </row>
    <row r="76" spans="2:23" ht="12.75" hidden="1">
      <c r="B76" s="54"/>
      <c r="C76" s="54" t="s">
        <v>185</v>
      </c>
      <c r="E76" s="123">
        <v>0</v>
      </c>
      <c r="F76" s="52"/>
      <c r="G76" s="52">
        <v>0</v>
      </c>
      <c r="H76" s="52"/>
      <c r="I76" s="52">
        <v>0</v>
      </c>
      <c r="J76" s="58"/>
      <c r="K76" s="52">
        <v>0</v>
      </c>
      <c r="L76" s="52"/>
      <c r="M76" s="52">
        <v>-40330</v>
      </c>
      <c r="N76" s="52"/>
      <c r="O76" s="52">
        <v>-40330</v>
      </c>
      <c r="P76" s="52"/>
      <c r="Q76" s="52"/>
      <c r="R76" s="52"/>
      <c r="S76" s="52">
        <v>0</v>
      </c>
      <c r="T76" s="52"/>
      <c r="U76" s="52">
        <v>0</v>
      </c>
      <c r="V76" s="52"/>
      <c r="W76" s="124">
        <f>SUM(E76:U76)</f>
        <v>-80660</v>
      </c>
    </row>
    <row r="77" spans="2:23" ht="12.75" hidden="1">
      <c r="B77" s="54" t="s">
        <v>186</v>
      </c>
      <c r="C77" s="54"/>
      <c r="E77" s="123"/>
      <c r="F77" s="52"/>
      <c r="G77" s="52"/>
      <c r="H77" s="52"/>
      <c r="I77" s="52"/>
      <c r="J77" s="58"/>
      <c r="K77" s="52"/>
      <c r="L77" s="52"/>
      <c r="M77" s="52"/>
      <c r="N77" s="52"/>
      <c r="O77" s="52"/>
      <c r="P77" s="52"/>
      <c r="Q77" s="52"/>
      <c r="R77" s="52"/>
      <c r="S77" s="52"/>
      <c r="T77" s="52"/>
      <c r="U77" s="52"/>
      <c r="V77" s="52"/>
      <c r="W77" s="124"/>
    </row>
    <row r="78" spans="2:23" ht="12.75" hidden="1">
      <c r="B78" s="54"/>
      <c r="C78" s="54" t="s">
        <v>187</v>
      </c>
      <c r="E78" s="128">
        <v>0</v>
      </c>
      <c r="F78" s="53"/>
      <c r="G78" s="53">
        <v>0</v>
      </c>
      <c r="H78" s="53"/>
      <c r="I78" s="53">
        <v>0</v>
      </c>
      <c r="J78" s="67"/>
      <c r="K78" s="53">
        <v>0</v>
      </c>
      <c r="L78" s="53"/>
      <c r="M78" s="53">
        <v>-1721</v>
      </c>
      <c r="N78" s="53"/>
      <c r="O78" s="53">
        <v>-1721</v>
      </c>
      <c r="P78" s="53"/>
      <c r="Q78" s="53"/>
      <c r="R78" s="53"/>
      <c r="S78" s="53">
        <v>0</v>
      </c>
      <c r="T78" s="53"/>
      <c r="U78" s="53">
        <v>0</v>
      </c>
      <c r="V78" s="53"/>
      <c r="W78" s="129">
        <f>SUM(E78:U78)</f>
        <v>-3442</v>
      </c>
    </row>
    <row r="79" spans="2:23" ht="12.75" hidden="1">
      <c r="B79" s="54" t="s">
        <v>188</v>
      </c>
      <c r="C79" s="54"/>
      <c r="E79" s="52"/>
      <c r="F79" s="52"/>
      <c r="G79" s="52"/>
      <c r="H79" s="52"/>
      <c r="I79" s="52"/>
      <c r="J79" s="58"/>
      <c r="K79" s="52"/>
      <c r="L79" s="52"/>
      <c r="M79" s="52"/>
      <c r="N79" s="52"/>
      <c r="O79" s="52"/>
      <c r="P79" s="52"/>
      <c r="Q79" s="52"/>
      <c r="R79" s="52"/>
      <c r="S79" s="52"/>
      <c r="T79" s="52"/>
      <c r="U79" s="52"/>
      <c r="V79" s="52"/>
      <c r="W79" s="52"/>
    </row>
    <row r="80" spans="2:23" ht="12.75" hidden="1">
      <c r="B80" s="54"/>
      <c r="C80" s="54" t="s">
        <v>189</v>
      </c>
      <c r="E80" s="52">
        <f>SUM(E71:E78)</f>
        <v>0</v>
      </c>
      <c r="F80" s="52"/>
      <c r="G80" s="52">
        <f>SUM(G71:G78)</f>
        <v>0</v>
      </c>
      <c r="H80" s="52"/>
      <c r="I80" s="52">
        <f>SUM(I71:I78)</f>
        <v>0</v>
      </c>
      <c r="J80" s="58"/>
      <c r="K80" s="52">
        <f>SUM(K71:K78)</f>
        <v>0</v>
      </c>
      <c r="L80" s="52"/>
      <c r="M80" s="52">
        <f>SUM(M71:M78)</f>
        <v>-42051</v>
      </c>
      <c r="N80" s="52"/>
      <c r="O80" s="52">
        <f>SUM(O71:O78)</f>
        <v>-42051</v>
      </c>
      <c r="P80" s="52"/>
      <c r="Q80" s="52"/>
      <c r="R80" s="52"/>
      <c r="S80" s="52" t="e">
        <f>SUM(S71:S78)</f>
        <v>#REF!</v>
      </c>
      <c r="T80" s="52"/>
      <c r="U80" s="52" t="e">
        <f>SUM(U71:U78)</f>
        <v>#REF!</v>
      </c>
      <c r="V80" s="52"/>
      <c r="W80" s="52" t="e">
        <f>SUM(W71:W78)</f>
        <v>#REF!</v>
      </c>
    </row>
    <row r="81" spans="2:23" ht="12.75" hidden="1">
      <c r="B81" s="54"/>
      <c r="C81" s="54"/>
      <c r="E81" s="52"/>
      <c r="F81" s="52"/>
      <c r="G81" s="52"/>
      <c r="H81" s="52"/>
      <c r="I81" s="52"/>
      <c r="K81" s="52"/>
      <c r="L81" s="52"/>
      <c r="M81" s="52"/>
      <c r="N81" s="52"/>
      <c r="O81" s="52"/>
      <c r="P81" s="52"/>
      <c r="Q81" s="52"/>
      <c r="R81" s="52"/>
      <c r="S81" s="52"/>
      <c r="T81" s="52"/>
      <c r="U81" s="52"/>
      <c r="V81" s="52"/>
      <c r="W81" s="52"/>
    </row>
    <row r="82" spans="2:23" ht="12.75" hidden="1">
      <c r="B82" s="54" t="s">
        <v>190</v>
      </c>
      <c r="C82" s="54"/>
      <c r="E82" s="52">
        <v>0</v>
      </c>
      <c r="F82" s="52"/>
      <c r="G82" s="52">
        <v>0</v>
      </c>
      <c r="H82" s="52"/>
      <c r="I82" s="52">
        <v>0</v>
      </c>
      <c r="K82" s="52">
        <v>0</v>
      </c>
      <c r="L82" s="52"/>
      <c r="M82" s="52">
        <v>0</v>
      </c>
      <c r="N82" s="52"/>
      <c r="O82" s="52">
        <v>0</v>
      </c>
      <c r="P82" s="52"/>
      <c r="Q82" s="52"/>
      <c r="R82" s="52"/>
      <c r="S82" s="52">
        <v>0</v>
      </c>
      <c r="T82" s="52"/>
      <c r="U82" s="52" t="e">
        <f>#REF!</f>
        <v>#REF!</v>
      </c>
      <c r="V82" s="52"/>
      <c r="W82" s="52" t="e">
        <f>SUM(E82:U82)</f>
        <v>#REF!</v>
      </c>
    </row>
    <row r="83" spans="5:23" ht="12.75" hidden="1">
      <c r="E83" s="52"/>
      <c r="F83" s="52"/>
      <c r="G83" s="52"/>
      <c r="H83" s="52"/>
      <c r="I83" s="52"/>
      <c r="K83" s="52"/>
      <c r="L83" s="52"/>
      <c r="M83" s="52"/>
      <c r="N83" s="52"/>
      <c r="O83" s="52"/>
      <c r="P83" s="52"/>
      <c r="Q83" s="52"/>
      <c r="R83" s="52"/>
      <c r="S83" s="52"/>
      <c r="T83" s="52"/>
      <c r="U83" s="52"/>
      <c r="V83" s="52"/>
      <c r="W83" s="52"/>
    </row>
    <row r="84" spans="2:3" ht="12.75" hidden="1">
      <c r="B84" s="54" t="s">
        <v>191</v>
      </c>
      <c r="C84" s="54"/>
    </row>
    <row r="85" spans="2:23" ht="12.75" hidden="1">
      <c r="B85" s="54"/>
      <c r="C85" s="130" t="s">
        <v>192</v>
      </c>
      <c r="E85" s="131">
        <v>0</v>
      </c>
      <c r="F85" s="131"/>
      <c r="G85" s="131">
        <v>0</v>
      </c>
      <c r="H85" s="131"/>
      <c r="I85" s="131">
        <v>0</v>
      </c>
      <c r="K85" s="131">
        <v>0</v>
      </c>
      <c r="L85" s="131"/>
      <c r="M85" s="131">
        <v>0</v>
      </c>
      <c r="N85" s="131"/>
      <c r="O85" s="131">
        <v>0</v>
      </c>
      <c r="P85" s="131"/>
      <c r="Q85" s="131"/>
      <c r="R85" s="131"/>
      <c r="S85" s="131">
        <v>0</v>
      </c>
      <c r="T85" s="131"/>
      <c r="U85" s="131">
        <v>-2250000</v>
      </c>
      <c r="V85" s="131"/>
      <c r="W85" s="52">
        <f>SUM(E85:U85)</f>
        <v>-2250000</v>
      </c>
    </row>
    <row r="86" spans="5:23" ht="12.75" hidden="1">
      <c r="E86" s="52"/>
      <c r="F86" s="52"/>
      <c r="G86" s="52"/>
      <c r="H86" s="52"/>
      <c r="I86" s="52"/>
      <c r="K86" s="52"/>
      <c r="L86" s="52"/>
      <c r="M86" s="52"/>
      <c r="N86" s="52"/>
      <c r="O86" s="52"/>
      <c r="P86" s="52"/>
      <c r="Q86" s="52"/>
      <c r="R86" s="52"/>
      <c r="S86" s="52"/>
      <c r="T86" s="52"/>
      <c r="U86" s="52"/>
      <c r="V86" s="52"/>
      <c r="W86" s="52"/>
    </row>
    <row r="87" spans="2:23" ht="12.75" hidden="1">
      <c r="B87" s="47" t="s">
        <v>193</v>
      </c>
      <c r="E87" s="52" t="e">
        <f>-I87-U87</f>
        <v>#REF!</v>
      </c>
      <c r="F87" s="52"/>
      <c r="G87" s="52">
        <v>-5025401</v>
      </c>
      <c r="H87" s="52"/>
      <c r="I87" s="52">
        <v>-5025401</v>
      </c>
      <c r="K87" s="52">
        <v>0</v>
      </c>
      <c r="L87" s="52"/>
      <c r="M87" s="52">
        <v>0</v>
      </c>
      <c r="N87" s="52"/>
      <c r="O87" s="52">
        <v>0</v>
      </c>
      <c r="P87" s="52"/>
      <c r="Q87" s="52"/>
      <c r="R87" s="52"/>
      <c r="S87" s="52">
        <v>0</v>
      </c>
      <c r="T87" s="52"/>
      <c r="U87" s="52" t="e">
        <f>#REF!</f>
        <v>#REF!</v>
      </c>
      <c r="V87" s="52"/>
      <c r="W87" s="52" t="e">
        <f>SUM(E87:U87)</f>
        <v>#REF!</v>
      </c>
    </row>
    <row r="88" spans="5:23" ht="12.75" hidden="1">
      <c r="E88" s="53"/>
      <c r="F88" s="52"/>
      <c r="G88" s="53"/>
      <c r="H88" s="52"/>
      <c r="I88" s="53"/>
      <c r="K88" s="53"/>
      <c r="L88" s="52"/>
      <c r="M88" s="53"/>
      <c r="N88" s="52"/>
      <c r="O88" s="53"/>
      <c r="P88" s="52"/>
      <c r="Q88" s="52"/>
      <c r="R88" s="52"/>
      <c r="S88" s="53"/>
      <c r="T88" s="52"/>
      <c r="U88" s="53"/>
      <c r="V88" s="52"/>
      <c r="W88" s="53"/>
    </row>
    <row r="89" spans="5:23" ht="12.75" hidden="1">
      <c r="E89" s="52"/>
      <c r="F89" s="52"/>
      <c r="G89" s="52"/>
      <c r="H89" s="52"/>
      <c r="I89" s="52"/>
      <c r="K89" s="52"/>
      <c r="L89" s="52"/>
      <c r="M89" s="52"/>
      <c r="N89" s="52"/>
      <c r="O89" s="52"/>
      <c r="P89" s="52"/>
      <c r="Q89" s="52"/>
      <c r="R89" s="52"/>
      <c r="S89" s="52"/>
      <c r="T89" s="52"/>
      <c r="U89" s="52"/>
      <c r="V89" s="52"/>
      <c r="W89" s="52"/>
    </row>
    <row r="90" spans="2:25" ht="12.75" hidden="1">
      <c r="B90" s="54" t="s">
        <v>194</v>
      </c>
      <c r="C90" s="54"/>
      <c r="E90" s="52" t="e">
        <f>SUM(E80:E88)+E69</f>
        <v>#REF!</v>
      </c>
      <c r="F90" s="52"/>
      <c r="G90" s="52">
        <f>SUM(G80:G88)+G69</f>
        <v>0</v>
      </c>
      <c r="H90" s="52"/>
      <c r="I90" s="52">
        <f>SUM(I80:I88)+I69</f>
        <v>0</v>
      </c>
      <c r="K90" s="52">
        <f>SUM(K80:K88)+K69</f>
        <v>220543</v>
      </c>
      <c r="L90" s="52"/>
      <c r="M90" s="52">
        <f>SUM(M80:M88)+M69</f>
        <v>74721</v>
      </c>
      <c r="N90" s="52"/>
      <c r="O90" s="52">
        <f>SUM(O80:O88)+O69</f>
        <v>74721</v>
      </c>
      <c r="P90" s="52"/>
      <c r="Q90" s="52"/>
      <c r="R90" s="52"/>
      <c r="S90" s="52" t="e">
        <f>SUM(S80:S88)+S69</f>
        <v>#REF!</v>
      </c>
      <c r="T90" s="52"/>
      <c r="U90" s="52" t="e">
        <f>SUM(U80:U88)+U69</f>
        <v>#REF!</v>
      </c>
      <c r="V90" s="52"/>
      <c r="W90" s="52" t="e">
        <f>SUM(W80:W88)+W69</f>
        <v>#REF!</v>
      </c>
      <c r="X90" s="120" t="e">
        <f>#REF!</f>
        <v>#REF!</v>
      </c>
      <c r="Y90" s="122" t="e">
        <f>W90-X90</f>
        <v>#REF!</v>
      </c>
    </row>
    <row r="91" spans="5:23" ht="13.5" hidden="1" thickBot="1">
      <c r="E91" s="55"/>
      <c r="F91" s="52"/>
      <c r="G91" s="55"/>
      <c r="H91" s="52"/>
      <c r="I91" s="55"/>
      <c r="K91" s="55"/>
      <c r="L91" s="52"/>
      <c r="M91" s="55"/>
      <c r="N91" s="52"/>
      <c r="O91" s="55"/>
      <c r="P91" s="52"/>
      <c r="Q91" s="52"/>
      <c r="R91" s="52"/>
      <c r="S91" s="55"/>
      <c r="T91" s="52"/>
      <c r="U91" s="55"/>
      <c r="V91" s="52"/>
      <c r="W91" s="55"/>
    </row>
    <row r="92" ht="12.75" hidden="1"/>
    <row r="93" ht="12.75" hidden="1"/>
    <row r="95" ht="12.75">
      <c r="O95" s="122">
        <f>SUM(E59:M59)-O59</f>
        <v>0</v>
      </c>
    </row>
    <row r="100" ht="12.75">
      <c r="B100" s="47">
        <v>1</v>
      </c>
    </row>
  </sheetData>
  <mergeCells count="2">
    <mergeCell ref="G9:M9"/>
    <mergeCell ref="G10:K10"/>
  </mergeCells>
  <printOptions horizontalCentered="1"/>
  <pageMargins left="0.7" right="0.34" top="1" bottom="1" header="0.5" footer="0.5"/>
  <pageSetup horizontalDpi="300" verticalDpi="300" orientation="portrait" paperSize="9" scale="61" r:id="rId1"/>
</worksheet>
</file>

<file path=xl/worksheets/sheet5.xml><?xml version="1.0" encoding="utf-8"?>
<worksheet xmlns="http://schemas.openxmlformats.org/spreadsheetml/2006/main" xmlns:r="http://schemas.openxmlformats.org/officeDocument/2006/relationships">
  <dimension ref="B2:S468"/>
  <sheetViews>
    <sheetView tabSelected="1" zoomScale="70" zoomScaleNormal="70" workbookViewId="0" topLeftCell="A1">
      <selection activeCell="E2" sqref="E2"/>
    </sheetView>
  </sheetViews>
  <sheetFormatPr defaultColWidth="8.88671875" defaultRowHeight="15"/>
  <cols>
    <col min="1" max="1" width="2.77734375" style="0" customWidth="1"/>
    <col min="2" max="2" width="5.3359375" style="0" customWidth="1"/>
    <col min="3" max="3" width="3.10546875" style="0" customWidth="1"/>
    <col min="4" max="4" width="2.88671875" style="0" customWidth="1"/>
    <col min="5" max="5" width="9.21484375" style="0" customWidth="1"/>
    <col min="6" max="6" width="5.77734375" style="0" customWidth="1"/>
    <col min="7" max="7" width="11.99609375" style="0" customWidth="1"/>
    <col min="8" max="8" width="2.10546875" style="0" customWidth="1"/>
    <col min="9" max="9" width="14.6640625" style="0" customWidth="1"/>
    <col min="10" max="10" width="3.77734375" style="0" customWidth="1"/>
    <col min="11" max="11" width="13.5546875" style="0" customWidth="1"/>
    <col min="12" max="12" width="1.88671875" style="0" customWidth="1"/>
    <col min="13" max="13" width="12.3359375" style="0" customWidth="1"/>
    <col min="14" max="14" width="1.99609375" style="0" customWidth="1"/>
    <col min="15" max="15" width="12.4453125" style="0" customWidth="1"/>
    <col min="16" max="16" width="1.4375" style="0" customWidth="1"/>
    <col min="17" max="17" width="11.6640625" style="0" customWidth="1"/>
    <col min="18" max="18" width="3.3359375" style="0" customWidth="1"/>
    <col min="19" max="19" width="12.3359375" style="0" customWidth="1"/>
    <col min="20" max="20" width="11.88671875" style="0" customWidth="1"/>
    <col min="22" max="22" width="6.3359375" style="0" customWidth="1"/>
  </cols>
  <sheetData>
    <row r="2" ht="15.75">
      <c r="B2" s="2" t="s">
        <v>3</v>
      </c>
    </row>
    <row r="3" ht="15">
      <c r="B3" s="10" t="s">
        <v>2</v>
      </c>
    </row>
    <row r="4" ht="15">
      <c r="B4" s="10"/>
    </row>
    <row r="5" ht="15.75">
      <c r="B5" s="28" t="s">
        <v>66</v>
      </c>
    </row>
    <row r="7" spans="2:18" ht="15">
      <c r="B7" s="14" t="s">
        <v>67</v>
      </c>
      <c r="C7" s="32"/>
      <c r="D7" s="32"/>
      <c r="E7" s="32"/>
      <c r="F7" s="32"/>
      <c r="G7" s="32"/>
      <c r="H7" s="32"/>
      <c r="I7" s="32"/>
      <c r="J7" s="32"/>
      <c r="K7" s="32"/>
      <c r="L7" s="32"/>
      <c r="M7" s="32"/>
      <c r="N7" s="32"/>
      <c r="O7" s="32"/>
      <c r="P7" s="32"/>
      <c r="Q7" s="32"/>
      <c r="R7" s="32"/>
    </row>
    <row r="8" spans="3:18" ht="15">
      <c r="C8" s="183"/>
      <c r="D8" s="183"/>
      <c r="E8" s="183"/>
      <c r="F8" s="183"/>
      <c r="G8" s="183"/>
      <c r="H8" s="183"/>
      <c r="I8" s="183"/>
      <c r="J8" s="183"/>
      <c r="K8" s="183"/>
      <c r="L8" s="183"/>
      <c r="M8" s="183"/>
      <c r="N8" s="183"/>
      <c r="O8" s="183"/>
      <c r="P8" s="69"/>
      <c r="Q8" s="69"/>
      <c r="R8" s="69"/>
    </row>
    <row r="100" spans="2:3" ht="15.75">
      <c r="B100" s="14" t="s">
        <v>68</v>
      </c>
      <c r="C100" s="28" t="s">
        <v>248</v>
      </c>
    </row>
    <row r="101" ht="15">
      <c r="C101" t="s">
        <v>249</v>
      </c>
    </row>
    <row r="103" spans="3:13" ht="15">
      <c r="C103" s="32"/>
      <c r="D103" s="32"/>
      <c r="E103" s="32"/>
      <c r="F103" s="32"/>
      <c r="G103" s="32"/>
      <c r="H103" s="32"/>
      <c r="I103" s="1" t="s">
        <v>250</v>
      </c>
      <c r="J103" s="32"/>
      <c r="K103" s="1" t="s">
        <v>251</v>
      </c>
      <c r="L103" s="32"/>
      <c r="M103" s="1" t="s">
        <v>252</v>
      </c>
    </row>
    <row r="104" spans="3:13" ht="15">
      <c r="C104" s="32"/>
      <c r="D104" s="32"/>
      <c r="E104" s="32"/>
      <c r="F104" s="32"/>
      <c r="G104" s="32"/>
      <c r="H104" s="32"/>
      <c r="I104" s="157" t="s">
        <v>253</v>
      </c>
      <c r="J104" s="32"/>
      <c r="K104" s="157"/>
      <c r="L104" s="32"/>
      <c r="M104" s="157"/>
    </row>
    <row r="105" spans="3:13" ht="15">
      <c r="C105" s="32"/>
      <c r="D105" s="32"/>
      <c r="E105" s="32"/>
      <c r="F105" s="32"/>
      <c r="G105" s="32"/>
      <c r="H105" s="32"/>
      <c r="I105" s="9" t="s">
        <v>163</v>
      </c>
      <c r="J105" s="32"/>
      <c r="K105" s="9" t="s">
        <v>163</v>
      </c>
      <c r="L105" s="32"/>
      <c r="M105" s="9" t="s">
        <v>163</v>
      </c>
    </row>
    <row r="106" spans="3:13" ht="15">
      <c r="C106" s="158" t="s">
        <v>254</v>
      </c>
      <c r="D106" s="32"/>
      <c r="E106" s="32"/>
      <c r="F106" s="32"/>
      <c r="G106" s="32"/>
      <c r="H106" s="32"/>
      <c r="I106" s="32"/>
      <c r="J106" s="32"/>
      <c r="K106" s="32"/>
      <c r="L106" s="32"/>
      <c r="M106" s="32"/>
    </row>
    <row r="107" spans="3:13" ht="15">
      <c r="C107" s="32" t="s">
        <v>266</v>
      </c>
      <c r="D107" s="32"/>
      <c r="E107" s="32"/>
      <c r="F107" s="32"/>
      <c r="G107" s="32"/>
      <c r="H107" s="45"/>
      <c r="I107" s="45">
        <v>24413246</v>
      </c>
      <c r="J107" s="32"/>
      <c r="K107" s="45">
        <v>-5540443</v>
      </c>
      <c r="L107" s="45"/>
      <c r="M107" s="45">
        <f aca="true" t="shared" si="0" ref="M107:M112">SUM(I107:K107)</f>
        <v>18872803</v>
      </c>
    </row>
    <row r="108" spans="3:13" ht="15">
      <c r="C108" s="32" t="s">
        <v>255</v>
      </c>
      <c r="D108" s="32"/>
      <c r="E108" s="32"/>
      <c r="F108" s="32"/>
      <c r="G108" s="32"/>
      <c r="H108" s="45"/>
      <c r="I108" s="45">
        <v>1753427</v>
      </c>
      <c r="J108" s="32"/>
      <c r="K108" s="45">
        <v>3130335</v>
      </c>
      <c r="L108" s="45"/>
      <c r="M108" s="45">
        <f t="shared" si="0"/>
        <v>4883762</v>
      </c>
    </row>
    <row r="109" spans="3:13" ht="15">
      <c r="C109" s="32" t="s">
        <v>258</v>
      </c>
      <c r="D109" s="32"/>
      <c r="E109" s="32"/>
      <c r="F109" s="32"/>
      <c r="G109" s="32"/>
      <c r="H109" s="45"/>
      <c r="I109" s="45">
        <v>0</v>
      </c>
      <c r="J109" s="32"/>
      <c r="K109" s="45">
        <v>1540443</v>
      </c>
      <c r="L109" s="45"/>
      <c r="M109" s="45">
        <f t="shared" si="0"/>
        <v>1540443</v>
      </c>
    </row>
    <row r="110" spans="3:13" ht="15">
      <c r="C110" s="32" t="s">
        <v>267</v>
      </c>
      <c r="D110" s="32"/>
      <c r="E110" s="32"/>
      <c r="F110" s="32"/>
      <c r="G110" s="32"/>
      <c r="H110" s="45"/>
      <c r="I110" s="164">
        <v>2420834</v>
      </c>
      <c r="J110" s="32"/>
      <c r="K110" s="164">
        <v>-421353</v>
      </c>
      <c r="L110" s="45"/>
      <c r="M110" s="45">
        <f t="shared" si="0"/>
        <v>1999481</v>
      </c>
    </row>
    <row r="111" spans="3:13" ht="15">
      <c r="C111" t="s">
        <v>268</v>
      </c>
      <c r="I111" s="135">
        <v>8628587</v>
      </c>
      <c r="K111" s="135">
        <v>-404829</v>
      </c>
      <c r="M111" s="45">
        <f t="shared" si="0"/>
        <v>8223758</v>
      </c>
    </row>
    <row r="112" spans="3:13" ht="15">
      <c r="C112" t="s">
        <v>162</v>
      </c>
      <c r="I112" s="135">
        <v>1213662</v>
      </c>
      <c r="K112" s="135">
        <v>-43483</v>
      </c>
      <c r="M112" s="45">
        <f t="shared" si="0"/>
        <v>1170179</v>
      </c>
    </row>
    <row r="116" spans="2:3" ht="15.75">
      <c r="B116" s="14" t="s">
        <v>256</v>
      </c>
      <c r="C116" s="2" t="s">
        <v>69</v>
      </c>
    </row>
    <row r="117" spans="2:3" ht="15">
      <c r="B117" s="14"/>
      <c r="C117" s="32" t="s">
        <v>229</v>
      </c>
    </row>
    <row r="118" spans="2:3" ht="15">
      <c r="B118" s="14"/>
      <c r="C118" s="32"/>
    </row>
    <row r="119" spans="2:3" ht="15">
      <c r="B119" s="14"/>
      <c r="C119" s="32"/>
    </row>
    <row r="120" spans="2:3" ht="15.75">
      <c r="B120" s="14" t="s">
        <v>70</v>
      </c>
      <c r="C120" s="2" t="s">
        <v>28</v>
      </c>
    </row>
    <row r="121" spans="2:18" ht="15">
      <c r="B121" s="14"/>
      <c r="C121" s="184" t="s">
        <v>171</v>
      </c>
      <c r="D121" s="184"/>
      <c r="E121" s="184"/>
      <c r="F121" s="184"/>
      <c r="G121" s="184"/>
      <c r="H121" s="184"/>
      <c r="I121" s="184"/>
      <c r="J121" s="184"/>
      <c r="K121" s="184"/>
      <c r="L121" s="184"/>
      <c r="M121" s="184"/>
      <c r="N121" s="184"/>
      <c r="O121" s="184"/>
      <c r="P121" s="68"/>
      <c r="Q121" s="68"/>
      <c r="R121" s="68"/>
    </row>
    <row r="122" spans="2:18" ht="15">
      <c r="B122" s="14"/>
      <c r="C122" s="68"/>
      <c r="D122" s="68"/>
      <c r="E122" s="68"/>
      <c r="F122" s="68"/>
      <c r="G122" s="68"/>
      <c r="H122" s="68"/>
      <c r="I122" s="68"/>
      <c r="J122" s="68"/>
      <c r="K122" s="68"/>
      <c r="L122" s="68"/>
      <c r="M122" s="68"/>
      <c r="N122" s="68"/>
      <c r="O122" s="68"/>
      <c r="P122" s="68"/>
      <c r="Q122" s="68"/>
      <c r="R122" s="68"/>
    </row>
    <row r="123" spans="2:3" ht="15">
      <c r="B123" s="14"/>
      <c r="C123" s="32"/>
    </row>
    <row r="124" spans="2:3" ht="15">
      <c r="B124" s="14"/>
      <c r="C124" s="32"/>
    </row>
    <row r="125" spans="2:3" ht="15.75">
      <c r="B125" s="14" t="s">
        <v>71</v>
      </c>
      <c r="C125" s="2" t="s">
        <v>21</v>
      </c>
    </row>
    <row r="126" spans="3:18" ht="15" customHeight="1">
      <c r="C126" s="185" t="s">
        <v>280</v>
      </c>
      <c r="D126" s="185"/>
      <c r="E126" s="185"/>
      <c r="F126" s="185"/>
      <c r="G126" s="185"/>
      <c r="H126" s="185"/>
      <c r="I126" s="185"/>
      <c r="J126" s="185"/>
      <c r="K126" s="185"/>
      <c r="L126" s="185"/>
      <c r="M126" s="185"/>
      <c r="N126" s="185"/>
      <c r="O126" s="185"/>
      <c r="P126" s="70"/>
      <c r="Q126" s="70"/>
      <c r="R126" s="70"/>
    </row>
    <row r="131" ht="15">
      <c r="B131" s="14" t="s">
        <v>72</v>
      </c>
    </row>
    <row r="138" ht="15">
      <c r="B138" s="14" t="s">
        <v>73</v>
      </c>
    </row>
    <row r="142" spans="3:4" ht="15.75">
      <c r="C142" t="s">
        <v>38</v>
      </c>
      <c r="D142" s="28" t="s">
        <v>39</v>
      </c>
    </row>
    <row r="143" ht="15">
      <c r="D143" t="s">
        <v>297</v>
      </c>
    </row>
    <row r="144" ht="15">
      <c r="D144" t="s">
        <v>298</v>
      </c>
    </row>
    <row r="145" ht="15">
      <c r="D145" t="s">
        <v>230</v>
      </c>
    </row>
    <row r="147" ht="15">
      <c r="D147" t="s">
        <v>231</v>
      </c>
    </row>
    <row r="148" ht="15">
      <c r="D148" t="s">
        <v>299</v>
      </c>
    </row>
    <row r="149" ht="15">
      <c r="D149" t="s">
        <v>31</v>
      </c>
    </row>
    <row r="153" spans="2:3" ht="15">
      <c r="B153" s="14" t="s">
        <v>74</v>
      </c>
      <c r="C153" s="32"/>
    </row>
    <row r="155" spans="9:14" ht="15">
      <c r="I155" s="1"/>
      <c r="J155" s="32"/>
      <c r="K155" s="32"/>
      <c r="L155" s="32"/>
      <c r="M155" s="1"/>
      <c r="N155" s="1"/>
    </row>
    <row r="156" spans="9:14" ht="15">
      <c r="I156" s="1"/>
      <c r="J156" s="32"/>
      <c r="K156" s="32"/>
      <c r="L156" s="32"/>
      <c r="M156" s="1"/>
      <c r="N156" s="1"/>
    </row>
    <row r="157" spans="9:14" ht="15">
      <c r="I157" s="1"/>
      <c r="J157" s="32"/>
      <c r="K157" s="32"/>
      <c r="L157" s="32"/>
      <c r="M157" s="1"/>
      <c r="N157" s="1"/>
    </row>
    <row r="158" spans="9:14" ht="15">
      <c r="I158" s="1"/>
      <c r="J158" s="32"/>
      <c r="K158" s="32"/>
      <c r="L158" s="32"/>
      <c r="M158" s="1"/>
      <c r="N158" s="1"/>
    </row>
    <row r="159" spans="9:14" ht="15">
      <c r="I159" s="1"/>
      <c r="J159" s="32"/>
      <c r="K159" s="32"/>
      <c r="L159" s="32"/>
      <c r="M159" s="1"/>
      <c r="N159" s="1"/>
    </row>
    <row r="160" spans="9:14" ht="15">
      <c r="I160" s="1"/>
      <c r="J160" s="32"/>
      <c r="K160" s="32"/>
      <c r="L160" s="32"/>
      <c r="M160" s="1"/>
      <c r="N160" s="1"/>
    </row>
    <row r="161" spans="2:3" ht="15.75">
      <c r="B161" s="14" t="s">
        <v>75</v>
      </c>
      <c r="C161" s="2" t="s">
        <v>30</v>
      </c>
    </row>
    <row r="162" spans="2:3" ht="15.75">
      <c r="B162" s="14"/>
      <c r="C162" s="2"/>
    </row>
    <row r="163" spans="2:16" ht="15.75">
      <c r="B163" s="14"/>
      <c r="C163" s="2"/>
      <c r="K163" s="3"/>
      <c r="L163" s="18" t="s">
        <v>4</v>
      </c>
      <c r="M163" s="23"/>
      <c r="N163" s="23"/>
      <c r="P163" s="18" t="s">
        <v>97</v>
      </c>
    </row>
    <row r="164" spans="2:17" ht="15.75">
      <c r="B164" s="14"/>
      <c r="C164" s="2"/>
      <c r="K164" s="18" t="s">
        <v>5</v>
      </c>
      <c r="L164" s="17"/>
      <c r="M164" s="18" t="s">
        <v>10</v>
      </c>
      <c r="N164" s="18"/>
      <c r="O164" s="3"/>
      <c r="P164" s="3"/>
      <c r="Q164" s="18"/>
    </row>
    <row r="165" spans="2:17" ht="15.75">
      <c r="B165" s="14"/>
      <c r="C165" s="2"/>
      <c r="K165" s="18" t="s">
        <v>6</v>
      </c>
      <c r="L165" s="17"/>
      <c r="M165" s="18" t="s">
        <v>6</v>
      </c>
      <c r="N165" s="18"/>
      <c r="O165" s="18" t="s">
        <v>5</v>
      </c>
      <c r="P165" s="18"/>
      <c r="Q165" s="18" t="s">
        <v>10</v>
      </c>
    </row>
    <row r="166" spans="2:17" ht="15.75">
      <c r="B166" s="14"/>
      <c r="C166" s="2"/>
      <c r="K166" s="18" t="s">
        <v>7</v>
      </c>
      <c r="L166" s="17"/>
      <c r="M166" s="18" t="s">
        <v>7</v>
      </c>
      <c r="N166" s="18"/>
      <c r="O166" s="18" t="s">
        <v>6</v>
      </c>
      <c r="P166" s="18"/>
      <c r="Q166" s="18" t="s">
        <v>6</v>
      </c>
    </row>
    <row r="167" spans="2:17" ht="15.75">
      <c r="B167" s="14"/>
      <c r="C167" s="2"/>
      <c r="K167" s="18" t="s">
        <v>282</v>
      </c>
      <c r="L167" s="17"/>
      <c r="M167" s="19" t="s">
        <v>300</v>
      </c>
      <c r="N167" s="19"/>
      <c r="O167" s="18" t="str">
        <f>+K167</f>
        <v>30/6/2006</v>
      </c>
      <c r="P167" s="17"/>
      <c r="Q167" s="19" t="str">
        <f>+M167</f>
        <v>30/6/2005</v>
      </c>
    </row>
    <row r="168" spans="2:17" ht="15.75">
      <c r="B168" s="14"/>
      <c r="C168" s="2"/>
      <c r="K168" s="1" t="s">
        <v>163</v>
      </c>
      <c r="M168" s="1" t="s">
        <v>163</v>
      </c>
      <c r="O168" s="1" t="s">
        <v>163</v>
      </c>
      <c r="Q168" s="1" t="s">
        <v>163</v>
      </c>
    </row>
    <row r="169" spans="2:17" ht="15.75">
      <c r="B169" s="14"/>
      <c r="C169" s="2" t="s">
        <v>232</v>
      </c>
      <c r="K169" s="1"/>
      <c r="M169" s="1"/>
      <c r="O169" s="1"/>
      <c r="Q169" s="1"/>
    </row>
    <row r="170" spans="2:17" ht="15">
      <c r="B170" s="14"/>
      <c r="C170" s="32"/>
      <c r="D170" s="32" t="s">
        <v>233</v>
      </c>
      <c r="K170" s="135">
        <v>3183805</v>
      </c>
      <c r="L170" s="135"/>
      <c r="M170" s="135">
        <v>6258838</v>
      </c>
      <c r="N170" s="135"/>
      <c r="O170" s="135">
        <v>6942990</v>
      </c>
      <c r="P170" s="135"/>
      <c r="Q170" s="135">
        <v>10086344</v>
      </c>
    </row>
    <row r="171" spans="2:17" ht="15">
      <c r="B171" s="14"/>
      <c r="C171" s="32"/>
      <c r="D171" s="32" t="s">
        <v>234</v>
      </c>
      <c r="K171" s="135">
        <v>7074075</v>
      </c>
      <c r="L171" s="135"/>
      <c r="M171" s="135">
        <v>9323892</v>
      </c>
      <c r="N171" s="135"/>
      <c r="O171" s="135">
        <v>15946348</v>
      </c>
      <c r="P171" s="135"/>
      <c r="Q171" s="135">
        <v>18645815</v>
      </c>
    </row>
    <row r="172" spans="2:17" ht="15">
      <c r="B172" s="14"/>
      <c r="C172" s="32"/>
      <c r="D172" s="32" t="s">
        <v>235</v>
      </c>
      <c r="K172" s="135">
        <v>6819928</v>
      </c>
      <c r="L172" s="135"/>
      <c r="M172" s="135">
        <v>11924916</v>
      </c>
      <c r="N172" s="135"/>
      <c r="O172" s="135">
        <v>14117988</v>
      </c>
      <c r="P172" s="135"/>
      <c r="Q172" s="135">
        <v>21095817</v>
      </c>
    </row>
    <row r="173" spans="2:17" ht="15">
      <c r="B173" s="14"/>
      <c r="C173" s="32"/>
      <c r="D173" s="32" t="s">
        <v>236</v>
      </c>
      <c r="K173" s="135">
        <v>3869679</v>
      </c>
      <c r="L173" s="135"/>
      <c r="M173" s="135">
        <v>3298889</v>
      </c>
      <c r="N173" s="135"/>
      <c r="O173" s="135">
        <v>7310351</v>
      </c>
      <c r="P173" s="135"/>
      <c r="Q173" s="135">
        <v>5760454</v>
      </c>
    </row>
    <row r="174" spans="2:17" ht="15">
      <c r="B174" s="14"/>
      <c r="C174" s="32"/>
      <c r="D174" s="32" t="s">
        <v>237</v>
      </c>
      <c r="K174" s="136">
        <v>1314792</v>
      </c>
      <c r="L174" s="135"/>
      <c r="M174" s="136">
        <v>387449</v>
      </c>
      <c r="N174" s="135"/>
      <c r="O174" s="136">
        <v>1659417</v>
      </c>
      <c r="P174" s="135"/>
      <c r="Q174" s="136">
        <v>666639</v>
      </c>
    </row>
    <row r="175" spans="2:17" ht="15">
      <c r="B175" s="14"/>
      <c r="C175" s="32" t="s">
        <v>238</v>
      </c>
      <c r="K175" s="135">
        <f>SUM(K170:K174)</f>
        <v>22262279</v>
      </c>
      <c r="L175" s="135"/>
      <c r="M175" s="135">
        <f>SUM(M170:M174)</f>
        <v>31193984</v>
      </c>
      <c r="N175" s="135"/>
      <c r="O175" s="135">
        <f>SUM(O170:O174)</f>
        <v>45977094</v>
      </c>
      <c r="P175" s="135"/>
      <c r="Q175" s="135">
        <f>SUM(Q170:Q174)</f>
        <v>56255069</v>
      </c>
    </row>
    <row r="176" spans="2:17" ht="15">
      <c r="B176" s="14"/>
      <c r="C176" s="32"/>
      <c r="D176" t="s">
        <v>239</v>
      </c>
      <c r="K176" s="135">
        <v>-1252448</v>
      </c>
      <c r="L176" s="135"/>
      <c r="M176" s="135">
        <v>-1324706</v>
      </c>
      <c r="N176" s="135"/>
      <c r="O176" s="135">
        <v>-2848342.2</v>
      </c>
      <c r="P176" s="135"/>
      <c r="Q176" s="135">
        <v>-2609382</v>
      </c>
    </row>
    <row r="177" spans="2:17" ht="15.75" thickBot="1">
      <c r="B177" s="14"/>
      <c r="C177" s="32" t="s">
        <v>240</v>
      </c>
      <c r="K177" s="137">
        <f>SUM(K175:K176)</f>
        <v>21009831</v>
      </c>
      <c r="L177" s="135"/>
      <c r="M177" s="137">
        <f>SUM(M175:M176)</f>
        <v>29869278</v>
      </c>
      <c r="N177" s="135"/>
      <c r="O177" s="137">
        <f>SUM(O175:O176)</f>
        <v>43128751.8</v>
      </c>
      <c r="P177" s="135"/>
      <c r="Q177" s="137">
        <f>SUM(Q175:Q176)</f>
        <v>53645687</v>
      </c>
    </row>
    <row r="178" spans="2:3" ht="15.75" thickTop="1">
      <c r="B178" s="14"/>
      <c r="C178" s="32"/>
    </row>
    <row r="179" spans="2:3" ht="15">
      <c r="B179" s="14"/>
      <c r="C179" s="32"/>
    </row>
    <row r="180" spans="2:17" ht="15.75">
      <c r="B180" s="14"/>
      <c r="C180" s="2" t="s">
        <v>241</v>
      </c>
      <c r="K180" s="1"/>
      <c r="M180" s="1"/>
      <c r="O180" s="1"/>
      <c r="Q180" s="1"/>
    </row>
    <row r="181" spans="2:17" ht="15">
      <c r="B181" s="14"/>
      <c r="C181" s="32"/>
      <c r="D181" s="32" t="s">
        <v>233</v>
      </c>
      <c r="K181" s="135">
        <v>-283059</v>
      </c>
      <c r="L181" s="135"/>
      <c r="M181" s="135">
        <v>429375</v>
      </c>
      <c r="N181" s="135"/>
      <c r="O181" s="135">
        <v>-302735</v>
      </c>
      <c r="P181" s="135"/>
      <c r="Q181" s="135">
        <v>545906</v>
      </c>
    </row>
    <row r="182" spans="2:17" ht="15">
      <c r="B182" s="14"/>
      <c r="C182" s="32"/>
      <c r="D182" s="32" t="s">
        <v>234</v>
      </c>
      <c r="K182" s="135">
        <v>309997</v>
      </c>
      <c r="L182" s="135"/>
      <c r="M182" s="135">
        <v>935139</v>
      </c>
      <c r="N182" s="135"/>
      <c r="O182" s="135">
        <v>252653</v>
      </c>
      <c r="P182" s="135"/>
      <c r="Q182" s="135">
        <v>1836389</v>
      </c>
    </row>
    <row r="183" spans="2:17" ht="15">
      <c r="B183" s="14"/>
      <c r="C183" s="32"/>
      <c r="D183" s="32" t="s">
        <v>235</v>
      </c>
      <c r="K183" s="135">
        <v>1300001</v>
      </c>
      <c r="L183" s="135"/>
      <c r="M183" s="135">
        <v>861933</v>
      </c>
      <c r="N183" s="135"/>
      <c r="O183" s="135">
        <v>1576800</v>
      </c>
      <c r="P183" s="135"/>
      <c r="Q183" s="135">
        <v>1815812</v>
      </c>
    </row>
    <row r="184" spans="2:17" ht="15">
      <c r="B184" s="14"/>
      <c r="C184" s="32"/>
      <c r="D184" s="32" t="s">
        <v>236</v>
      </c>
      <c r="K184" s="135">
        <v>232605</v>
      </c>
      <c r="L184" s="135"/>
      <c r="M184" s="135">
        <v>282095</v>
      </c>
      <c r="N184" s="135"/>
      <c r="O184" s="135">
        <v>559228</v>
      </c>
      <c r="P184" s="135"/>
      <c r="Q184" s="135">
        <v>328841</v>
      </c>
    </row>
    <row r="185" spans="2:17" ht="15">
      <c r="B185" s="14"/>
      <c r="C185" s="32"/>
      <c r="D185" s="32" t="s">
        <v>237</v>
      </c>
      <c r="K185" s="136">
        <v>-33051.54720275208</v>
      </c>
      <c r="L185" s="135"/>
      <c r="M185" s="136">
        <v>-35116</v>
      </c>
      <c r="N185" s="135"/>
      <c r="O185" s="136">
        <v>-194617</v>
      </c>
      <c r="P185" s="135"/>
      <c r="Q185" s="136">
        <v>-150798</v>
      </c>
    </row>
    <row r="186" spans="2:17" ht="15">
      <c r="B186" s="14"/>
      <c r="C186" s="32" t="s">
        <v>242</v>
      </c>
      <c r="K186" s="138">
        <f>SUM(K181:K185)</f>
        <v>1526492.452797248</v>
      </c>
      <c r="L186" s="138"/>
      <c r="M186" s="138">
        <f>SUM(M181:M185)</f>
        <v>2473426</v>
      </c>
      <c r="N186" s="138"/>
      <c r="O186" s="138">
        <f>SUM(O181:O185)</f>
        <v>1891329</v>
      </c>
      <c r="P186" s="138"/>
      <c r="Q186" s="138">
        <f>SUM(Q181:Q185)</f>
        <v>4376150</v>
      </c>
    </row>
    <row r="187" spans="2:17" ht="15">
      <c r="B187" s="14"/>
      <c r="C187" s="32"/>
      <c r="D187" t="s">
        <v>243</v>
      </c>
      <c r="K187" s="135">
        <v>0</v>
      </c>
      <c r="L187" s="135"/>
      <c r="M187" s="135">
        <v>16422</v>
      </c>
      <c r="N187" s="135"/>
      <c r="O187" s="135">
        <v>0</v>
      </c>
      <c r="P187" s="135"/>
      <c r="Q187" s="135">
        <v>32684</v>
      </c>
    </row>
    <row r="188" spans="2:17" ht="15.75" thickBot="1">
      <c r="B188" s="14"/>
      <c r="C188" s="32" t="s">
        <v>244</v>
      </c>
      <c r="K188" s="137">
        <f>SUM(K186:K187)</f>
        <v>1526492.452797248</v>
      </c>
      <c r="L188" s="135"/>
      <c r="M188" s="137">
        <f>SUM(M186:M187)</f>
        <v>2489848</v>
      </c>
      <c r="N188" s="135"/>
      <c r="O188" s="137">
        <f>SUM(O186:O187)</f>
        <v>1891329</v>
      </c>
      <c r="P188" s="135"/>
      <c r="Q188" s="137">
        <f>SUM(Q186:Q187)</f>
        <v>4408834</v>
      </c>
    </row>
    <row r="189" spans="2:3" ht="16.5" thickTop="1">
      <c r="B189" s="14"/>
      <c r="C189" s="2"/>
    </row>
    <row r="190" spans="2:3" ht="15.75">
      <c r="B190" s="14"/>
      <c r="C190" s="2"/>
    </row>
    <row r="191" spans="2:3" ht="15.75">
      <c r="B191" s="14"/>
      <c r="C191" s="2"/>
    </row>
    <row r="194" ht="15">
      <c r="B194" s="14" t="s">
        <v>76</v>
      </c>
    </row>
    <row r="205" ht="15">
      <c r="B205" s="14" t="s">
        <v>77</v>
      </c>
    </row>
    <row r="215" ht="15">
      <c r="B215" s="14" t="s">
        <v>78</v>
      </c>
    </row>
    <row r="218" ht="15" hidden="1"/>
    <row r="219" ht="15" hidden="1"/>
    <row r="220" ht="15" hidden="1"/>
    <row r="225" ht="15">
      <c r="B225" s="14" t="s">
        <v>245</v>
      </c>
    </row>
    <row r="230" spans="2:3" ht="15.75">
      <c r="B230" s="14" t="s">
        <v>257</v>
      </c>
      <c r="C230" s="2" t="s">
        <v>269</v>
      </c>
    </row>
    <row r="231" spans="2:3" ht="15">
      <c r="B231" s="14"/>
      <c r="C231" s="32" t="s">
        <v>270</v>
      </c>
    </row>
    <row r="232" spans="2:16" ht="15.75">
      <c r="B232" s="14"/>
      <c r="C232" s="2"/>
      <c r="K232" s="3"/>
      <c r="L232" s="18"/>
      <c r="M232" s="23"/>
      <c r="N232" s="23"/>
      <c r="P232" s="18"/>
    </row>
    <row r="233" spans="2:17" ht="15.75">
      <c r="B233" s="14"/>
      <c r="C233" s="2"/>
      <c r="K233" s="165" t="s">
        <v>271</v>
      </c>
      <c r="L233" s="23"/>
      <c r="M233" s="23"/>
      <c r="N233" s="18"/>
      <c r="O233" s="166" t="s">
        <v>272</v>
      </c>
      <c r="P233" s="3"/>
      <c r="Q233" s="18"/>
    </row>
    <row r="234" spans="2:17" ht="15.75">
      <c r="B234" s="14"/>
      <c r="C234" s="2"/>
      <c r="K234" s="23" t="s">
        <v>273</v>
      </c>
      <c r="L234" s="23"/>
      <c r="M234" s="23"/>
      <c r="N234" s="18"/>
      <c r="O234" s="18" t="s">
        <v>301</v>
      </c>
      <c r="P234" s="18"/>
      <c r="Q234" s="18"/>
    </row>
    <row r="235" spans="2:17" ht="15.75">
      <c r="B235" s="14"/>
      <c r="C235" s="2"/>
      <c r="K235" s="167" t="s">
        <v>163</v>
      </c>
      <c r="L235" s="23"/>
      <c r="M235" s="23"/>
      <c r="N235" s="18"/>
      <c r="O235" s="167" t="s">
        <v>163</v>
      </c>
      <c r="P235" s="18"/>
      <c r="Q235" s="18"/>
    </row>
    <row r="236" spans="2:17" ht="15">
      <c r="B236" s="14"/>
      <c r="C236" s="32" t="s">
        <v>274</v>
      </c>
      <c r="K236" s="168">
        <v>30000</v>
      </c>
      <c r="L236" s="17"/>
      <c r="M236" s="18"/>
      <c r="N236" s="18"/>
      <c r="O236" s="18">
        <v>0</v>
      </c>
      <c r="P236" s="18"/>
      <c r="Q236" s="18"/>
    </row>
    <row r="237" spans="2:17" ht="15">
      <c r="B237" s="14"/>
      <c r="C237" s="32" t="s">
        <v>275</v>
      </c>
      <c r="K237" s="18"/>
      <c r="L237" s="17"/>
      <c r="M237" s="19"/>
      <c r="N237" s="19"/>
      <c r="O237" s="18"/>
      <c r="P237" s="17"/>
      <c r="Q237" s="19"/>
    </row>
    <row r="238" spans="2:17" ht="15.75">
      <c r="B238" s="14"/>
      <c r="C238" s="2"/>
      <c r="K238" s="1"/>
      <c r="M238" s="1"/>
      <c r="O238" s="1"/>
      <c r="Q238" s="1"/>
    </row>
    <row r="239" spans="2:17" ht="15">
      <c r="B239" s="14"/>
      <c r="C239" s="32" t="s">
        <v>276</v>
      </c>
      <c r="K239" s="169">
        <v>14045</v>
      </c>
      <c r="M239" s="1"/>
      <c r="O239" s="169">
        <v>377600</v>
      </c>
      <c r="Q239" s="1"/>
    </row>
    <row r="240" spans="2:17" ht="15">
      <c r="B240" s="14"/>
      <c r="C240" s="32" t="s">
        <v>277</v>
      </c>
      <c r="K240" s="169"/>
      <c r="M240" s="1"/>
      <c r="O240" s="1"/>
      <c r="Q240" s="1"/>
    </row>
    <row r="241" spans="2:17" ht="15">
      <c r="B241" s="14"/>
      <c r="C241" s="32"/>
      <c r="K241" s="169"/>
      <c r="M241" s="1"/>
      <c r="O241" s="1"/>
      <c r="Q241" s="1"/>
    </row>
    <row r="242" spans="2:17" ht="15">
      <c r="B242" s="14"/>
      <c r="C242" s="32"/>
      <c r="D242" s="32"/>
      <c r="K242" s="135"/>
      <c r="L242" s="135"/>
      <c r="M242" s="135"/>
      <c r="N242" s="135"/>
      <c r="O242" s="135"/>
      <c r="P242" s="135"/>
      <c r="Q242" s="135"/>
    </row>
    <row r="243" ht="18">
      <c r="B243" s="59" t="s">
        <v>105</v>
      </c>
    </row>
    <row r="244" ht="18">
      <c r="B244" s="59"/>
    </row>
    <row r="245" ht="15">
      <c r="B245" s="14" t="s">
        <v>79</v>
      </c>
    </row>
    <row r="246" ht="15">
      <c r="B246" s="14"/>
    </row>
    <row r="252" ht="15">
      <c r="B252" s="14" t="s">
        <v>80</v>
      </c>
    </row>
    <row r="253" ht="15">
      <c r="B253" s="14"/>
    </row>
    <row r="254" ht="15">
      <c r="B254" s="14"/>
    </row>
    <row r="255" ht="15">
      <c r="B255" s="14"/>
    </row>
    <row r="256" ht="15">
      <c r="B256" s="14"/>
    </row>
    <row r="257" ht="15">
      <c r="B257" s="14"/>
    </row>
    <row r="258" ht="15">
      <c r="B258" s="14" t="s">
        <v>81</v>
      </c>
    </row>
    <row r="259" ht="15">
      <c r="B259" s="14"/>
    </row>
    <row r="262" spans="2:16" ht="15.75">
      <c r="B262" s="14" t="s">
        <v>82</v>
      </c>
      <c r="C262" s="186" t="s">
        <v>32</v>
      </c>
      <c r="D262" s="186"/>
      <c r="E262" s="186"/>
      <c r="F262" s="186"/>
      <c r="G262" s="186"/>
      <c r="H262" s="186"/>
      <c r="I262" s="186"/>
      <c r="J262" s="186"/>
      <c r="K262" s="186"/>
      <c r="L262" s="186"/>
      <c r="M262" s="186"/>
      <c r="N262" s="186"/>
      <c r="O262" s="186"/>
      <c r="P262" s="119"/>
    </row>
    <row r="263" spans="2:16" ht="15">
      <c r="B263" s="14"/>
      <c r="C263" s="184" t="s">
        <v>94</v>
      </c>
      <c r="D263" s="184"/>
      <c r="E263" s="184"/>
      <c r="F263" s="184"/>
      <c r="G263" s="184"/>
      <c r="H263" s="184"/>
      <c r="I263" s="184"/>
      <c r="J263" s="184"/>
      <c r="K263" s="184"/>
      <c r="L263" s="184"/>
      <c r="M263" s="184"/>
      <c r="N263" s="184"/>
      <c r="O263" s="184"/>
      <c r="P263" s="68"/>
    </row>
    <row r="264" spans="2:16" ht="15">
      <c r="B264" s="14"/>
      <c r="C264" s="184"/>
      <c r="D264" s="184"/>
      <c r="E264" s="184"/>
      <c r="F264" s="184"/>
      <c r="G264" s="184"/>
      <c r="H264" s="184"/>
      <c r="I264" s="184"/>
      <c r="J264" s="184"/>
      <c r="K264" s="184"/>
      <c r="L264" s="184"/>
      <c r="M264" s="184"/>
      <c r="N264" s="184"/>
      <c r="O264" s="184"/>
      <c r="P264" s="68"/>
    </row>
    <row r="266" spans="2:18" ht="15.75">
      <c r="B266" s="14" t="s">
        <v>83</v>
      </c>
      <c r="C266" s="2" t="s">
        <v>0</v>
      </c>
      <c r="D266" s="32"/>
      <c r="E266" s="32"/>
      <c r="F266" s="32"/>
      <c r="G266" s="32"/>
      <c r="H266" s="32"/>
      <c r="I266" s="32"/>
      <c r="J266" s="32"/>
      <c r="K266" s="32"/>
      <c r="L266" s="32"/>
      <c r="M266" s="32"/>
      <c r="N266" s="32"/>
      <c r="O266" s="32"/>
      <c r="P266" s="32"/>
      <c r="Q266" s="32"/>
      <c r="R266" s="32"/>
    </row>
    <row r="267" spans="3:18" ht="15">
      <c r="C267" s="32" t="s">
        <v>55</v>
      </c>
      <c r="D267" s="32"/>
      <c r="E267" s="32"/>
      <c r="F267" s="32"/>
      <c r="G267" s="32"/>
      <c r="H267" s="32"/>
      <c r="I267" s="32"/>
      <c r="J267" s="32"/>
      <c r="K267" s="32"/>
      <c r="L267" s="32"/>
      <c r="M267" s="32"/>
      <c r="N267" s="32"/>
      <c r="O267" s="32"/>
      <c r="P267" s="32"/>
      <c r="Q267" s="32"/>
      <c r="R267" s="32"/>
    </row>
    <row r="268" spans="3:18" ht="15">
      <c r="C268" s="32"/>
      <c r="D268" s="32"/>
      <c r="E268" s="32"/>
      <c r="F268" s="32"/>
      <c r="G268" s="32"/>
      <c r="H268" s="32"/>
      <c r="I268" s="32"/>
      <c r="J268" s="32"/>
      <c r="K268" s="32"/>
      <c r="L268" s="32"/>
      <c r="M268" s="32"/>
      <c r="N268" s="32"/>
      <c r="O268" s="32"/>
      <c r="P268" s="32"/>
      <c r="Q268" s="32"/>
      <c r="R268" s="32"/>
    </row>
    <row r="269" spans="3:18" ht="15">
      <c r="C269" s="32"/>
      <c r="D269" s="32"/>
      <c r="E269" s="32"/>
      <c r="F269" s="32"/>
      <c r="G269" s="32"/>
      <c r="H269" s="32"/>
      <c r="I269" s="32"/>
      <c r="J269" s="32"/>
      <c r="K269" s="32"/>
      <c r="L269" s="32"/>
      <c r="M269" s="32"/>
      <c r="N269" s="32"/>
      <c r="O269" s="32"/>
      <c r="P269" s="32"/>
      <c r="Q269" s="32"/>
      <c r="R269" s="32"/>
    </row>
    <row r="270" spans="3:18" ht="15">
      <c r="C270" s="32"/>
      <c r="D270" s="32"/>
      <c r="E270" s="32"/>
      <c r="F270" s="32"/>
      <c r="G270" s="32"/>
      <c r="H270" s="32"/>
      <c r="I270" s="1" t="s">
        <v>18</v>
      </c>
      <c r="J270" s="32"/>
      <c r="K270" s="32"/>
      <c r="L270" s="32"/>
      <c r="M270" s="1" t="s">
        <v>98</v>
      </c>
      <c r="N270" s="1"/>
      <c r="O270" s="32"/>
      <c r="P270" s="32"/>
      <c r="Q270" s="32"/>
      <c r="R270" s="32"/>
    </row>
    <row r="271" spans="3:18" ht="15">
      <c r="C271" s="32"/>
      <c r="D271" s="32"/>
      <c r="E271" s="32"/>
      <c r="F271" s="32"/>
      <c r="G271" s="32"/>
      <c r="H271" s="32"/>
      <c r="I271" s="1" t="s">
        <v>19</v>
      </c>
      <c r="J271" s="32"/>
      <c r="K271" s="32"/>
      <c r="L271" s="32"/>
      <c r="M271" s="1" t="s">
        <v>20</v>
      </c>
      <c r="N271" s="1"/>
      <c r="O271" s="32"/>
      <c r="P271" s="32"/>
      <c r="Q271" s="32"/>
      <c r="R271" s="32"/>
    </row>
    <row r="272" spans="3:18" ht="15">
      <c r="C272" s="32"/>
      <c r="D272" s="32"/>
      <c r="E272" s="32"/>
      <c r="F272" s="32"/>
      <c r="G272" s="32"/>
      <c r="H272" s="32"/>
      <c r="I272" s="9" t="s">
        <v>163</v>
      </c>
      <c r="J272" s="32"/>
      <c r="K272" s="32"/>
      <c r="L272" s="32"/>
      <c r="M272" s="9" t="s">
        <v>163</v>
      </c>
      <c r="N272" s="9"/>
      <c r="O272" s="32"/>
      <c r="P272" s="32"/>
      <c r="Q272" s="32"/>
      <c r="R272" s="32"/>
    </row>
    <row r="273" spans="2:18" ht="15">
      <c r="B273" s="14"/>
      <c r="C273" s="32"/>
      <c r="D273" s="32"/>
      <c r="E273" s="32"/>
      <c r="F273" s="32"/>
      <c r="G273" s="32"/>
      <c r="H273" s="32"/>
      <c r="I273" s="32"/>
      <c r="J273" s="32"/>
      <c r="K273" s="32"/>
      <c r="L273" s="32"/>
      <c r="M273" s="32"/>
      <c r="N273" s="32"/>
      <c r="O273" s="32"/>
      <c r="P273" s="32"/>
      <c r="Q273" s="32"/>
      <c r="R273" s="32"/>
    </row>
    <row r="274" spans="2:18" ht="15">
      <c r="B274" s="14"/>
      <c r="C274" s="32" t="s">
        <v>56</v>
      </c>
      <c r="D274" s="32"/>
      <c r="E274" s="32"/>
      <c r="F274" s="32"/>
      <c r="G274" s="32"/>
      <c r="H274" s="45"/>
      <c r="I274" s="45">
        <v>405769</v>
      </c>
      <c r="J274" s="32"/>
      <c r="K274" s="32"/>
      <c r="L274" s="45"/>
      <c r="M274" s="45">
        <v>583490</v>
      </c>
      <c r="N274" s="45"/>
      <c r="O274" s="32"/>
      <c r="P274" s="32"/>
      <c r="Q274" s="32"/>
      <c r="R274" s="32"/>
    </row>
    <row r="275" spans="2:18" ht="15">
      <c r="B275" s="14"/>
      <c r="C275" s="32" t="s">
        <v>101</v>
      </c>
      <c r="D275" s="32"/>
      <c r="E275" s="32"/>
      <c r="F275" s="32"/>
      <c r="G275" s="32"/>
      <c r="H275" s="45"/>
      <c r="I275" s="45">
        <v>-46573</v>
      </c>
      <c r="J275" s="32"/>
      <c r="K275" s="32"/>
      <c r="L275" s="45"/>
      <c r="M275" s="45">
        <v>2622</v>
      </c>
      <c r="N275" s="45"/>
      <c r="O275" s="32"/>
      <c r="P275" s="32"/>
      <c r="Q275" s="32"/>
      <c r="R275" s="32"/>
    </row>
    <row r="276" spans="2:18" ht="15">
      <c r="B276" s="14"/>
      <c r="C276" s="32"/>
      <c r="D276" s="32"/>
      <c r="E276" s="32"/>
      <c r="F276" s="32"/>
      <c r="G276" s="32"/>
      <c r="H276" s="45"/>
      <c r="I276" s="32"/>
      <c r="J276" s="32"/>
      <c r="K276" s="32"/>
      <c r="L276" s="45"/>
      <c r="M276" s="45"/>
      <c r="N276" s="45"/>
      <c r="O276" s="32"/>
      <c r="P276" s="32"/>
      <c r="Q276" s="32"/>
      <c r="R276" s="32"/>
    </row>
    <row r="277" spans="2:18" ht="15.75" thickBot="1">
      <c r="B277" s="14"/>
      <c r="C277" s="32"/>
      <c r="D277" s="32"/>
      <c r="E277" s="32"/>
      <c r="F277" s="32"/>
      <c r="G277" s="32"/>
      <c r="I277" s="71">
        <f>SUM(I274:I276)</f>
        <v>359196</v>
      </c>
      <c r="J277" s="32"/>
      <c r="K277" s="32"/>
      <c r="M277" s="71">
        <f>SUM(M274:M276)</f>
        <v>586112</v>
      </c>
      <c r="N277" s="46"/>
      <c r="O277" s="32"/>
      <c r="P277" s="32"/>
      <c r="Q277" s="32"/>
      <c r="R277" s="32"/>
    </row>
    <row r="278" spans="2:18" ht="15.75" thickTop="1">
      <c r="B278" s="14"/>
      <c r="C278" s="32"/>
      <c r="D278" s="32"/>
      <c r="E278" s="32"/>
      <c r="F278" s="32"/>
      <c r="G278" s="32"/>
      <c r="H278" s="46"/>
      <c r="I278" s="32"/>
      <c r="J278" s="32"/>
      <c r="K278" s="32"/>
      <c r="L278" s="46"/>
      <c r="M278" s="46"/>
      <c r="N278" s="46"/>
      <c r="O278" s="32"/>
      <c r="P278" s="32"/>
      <c r="Q278" s="32"/>
      <c r="R278" s="32"/>
    </row>
    <row r="279" spans="2:18" ht="15">
      <c r="B279" s="14"/>
      <c r="N279" s="46"/>
      <c r="O279" s="32"/>
      <c r="P279" s="32"/>
      <c r="Q279" s="32"/>
      <c r="R279" s="32"/>
    </row>
    <row r="280" spans="2:18" ht="15">
      <c r="B280" s="14"/>
      <c r="N280" s="46"/>
      <c r="O280" s="32"/>
      <c r="P280" s="32"/>
      <c r="Q280" s="32"/>
      <c r="R280" s="32"/>
    </row>
    <row r="281" spans="2:18" ht="15">
      <c r="B281" s="14"/>
      <c r="N281" s="46"/>
      <c r="O281" s="32"/>
      <c r="P281" s="32"/>
      <c r="Q281" s="32"/>
      <c r="R281" s="32"/>
    </row>
    <row r="282" spans="2:18" ht="15">
      <c r="B282" s="14"/>
      <c r="N282" s="46"/>
      <c r="O282" s="32"/>
      <c r="P282" s="32"/>
      <c r="Q282" s="32"/>
      <c r="R282" s="32"/>
    </row>
    <row r="283" spans="2:18" ht="15">
      <c r="B283" s="14"/>
      <c r="N283" s="46"/>
      <c r="O283" s="32"/>
      <c r="P283" s="32"/>
      <c r="Q283" s="32"/>
      <c r="R283" s="32"/>
    </row>
    <row r="284" spans="2:18" ht="15">
      <c r="B284" s="14" t="s">
        <v>84</v>
      </c>
      <c r="N284" s="46"/>
      <c r="O284" s="32"/>
      <c r="P284" s="32"/>
      <c r="Q284" s="32"/>
      <c r="R284" s="32"/>
    </row>
    <row r="285" ht="15">
      <c r="B285" s="14"/>
    </row>
    <row r="286" spans="2:18" ht="15">
      <c r="B286" t="s">
        <v>107</v>
      </c>
      <c r="C286" s="184" t="s">
        <v>115</v>
      </c>
      <c r="D286" s="184"/>
      <c r="E286" s="184"/>
      <c r="F286" s="184"/>
      <c r="G286" s="184"/>
      <c r="H286" s="184"/>
      <c r="I286" s="184"/>
      <c r="J286" s="184"/>
      <c r="K286" s="184"/>
      <c r="L286" s="184"/>
      <c r="M286" s="184"/>
      <c r="N286" s="184"/>
      <c r="O286" s="184"/>
      <c r="P286" s="68"/>
      <c r="Q286" s="32"/>
      <c r="R286" s="32"/>
    </row>
    <row r="287" spans="3:18" ht="15">
      <c r="C287" s="183"/>
      <c r="D287" s="183"/>
      <c r="E287" s="183"/>
      <c r="F287" s="183"/>
      <c r="G287" s="183"/>
      <c r="H287" s="183"/>
      <c r="I287" s="183"/>
      <c r="J287" s="183"/>
      <c r="K287" s="183"/>
      <c r="L287" s="183"/>
      <c r="M287" s="183"/>
      <c r="N287" s="183"/>
      <c r="O287" s="183"/>
      <c r="P287" s="69"/>
      <c r="Q287" s="69"/>
      <c r="R287" s="69"/>
    </row>
    <row r="288" spans="3:16" ht="15" hidden="1">
      <c r="C288" s="32"/>
      <c r="D288" s="32"/>
      <c r="E288" s="32"/>
      <c r="F288" s="32"/>
      <c r="G288" s="32"/>
      <c r="H288" s="32"/>
      <c r="I288" s="1" t="s">
        <v>18</v>
      </c>
      <c r="J288" s="32"/>
      <c r="K288" s="32"/>
      <c r="L288" s="32"/>
      <c r="M288" s="1" t="s">
        <v>98</v>
      </c>
      <c r="N288" s="1"/>
      <c r="O288" s="32"/>
      <c r="P288" s="32"/>
    </row>
    <row r="289" spans="3:16" ht="15" hidden="1">
      <c r="C289" s="32"/>
      <c r="D289" s="32"/>
      <c r="E289" s="32"/>
      <c r="F289" s="32"/>
      <c r="G289" s="32"/>
      <c r="H289" s="32"/>
      <c r="I289" s="1" t="s">
        <v>19</v>
      </c>
      <c r="J289" s="32"/>
      <c r="K289" s="32"/>
      <c r="L289" s="32"/>
      <c r="M289" s="1" t="s">
        <v>20</v>
      </c>
      <c r="N289" s="1"/>
      <c r="O289" s="32"/>
      <c r="P289" s="32"/>
    </row>
    <row r="290" spans="3:16" ht="15" hidden="1">
      <c r="C290" s="32"/>
      <c r="D290" s="32"/>
      <c r="E290" s="32"/>
      <c r="F290" s="32"/>
      <c r="G290" s="32"/>
      <c r="H290" s="32"/>
      <c r="I290" s="9" t="s">
        <v>163</v>
      </c>
      <c r="J290" s="32"/>
      <c r="K290" s="32"/>
      <c r="L290" s="32"/>
      <c r="M290" s="9" t="s">
        <v>163</v>
      </c>
      <c r="N290" s="9"/>
      <c r="O290" s="32"/>
      <c r="P290" s="32"/>
    </row>
    <row r="291" spans="3:16" ht="15" hidden="1">
      <c r="C291" s="32" t="s">
        <v>106</v>
      </c>
      <c r="D291" s="32"/>
      <c r="E291" s="32"/>
      <c r="F291" s="32"/>
      <c r="G291" s="32"/>
      <c r="H291" s="32"/>
      <c r="I291" s="113">
        <v>0</v>
      </c>
      <c r="J291" s="32"/>
      <c r="K291" s="32"/>
      <c r="L291" s="32"/>
      <c r="M291" s="111">
        <v>0</v>
      </c>
      <c r="N291" s="32"/>
      <c r="O291" s="32"/>
      <c r="P291" s="32"/>
    </row>
    <row r="292" spans="3:16" ht="15" hidden="1">
      <c r="C292" s="32"/>
      <c r="D292" s="32"/>
      <c r="E292" s="32"/>
      <c r="F292" s="32"/>
      <c r="G292" s="32"/>
      <c r="H292" s="45"/>
      <c r="I292" s="72"/>
      <c r="J292" s="32"/>
      <c r="K292" s="32"/>
      <c r="L292" s="45"/>
      <c r="M292" s="45"/>
      <c r="N292" s="45"/>
      <c r="O292" s="32"/>
      <c r="P292" s="32"/>
    </row>
    <row r="293" spans="3:16" ht="15" hidden="1">
      <c r="C293" s="32"/>
      <c r="D293" s="32"/>
      <c r="E293" s="32"/>
      <c r="F293" s="32"/>
      <c r="G293" s="32"/>
      <c r="H293" s="45"/>
      <c r="I293" s="72"/>
      <c r="J293" s="32"/>
      <c r="K293" s="32"/>
      <c r="L293" s="45"/>
      <c r="M293" s="45"/>
      <c r="N293" s="45"/>
      <c r="O293" s="32"/>
      <c r="P293" s="32"/>
    </row>
    <row r="294" spans="6:14" ht="15">
      <c r="F294" s="3"/>
      <c r="G294" s="3"/>
      <c r="H294" s="3"/>
      <c r="I294" s="3"/>
      <c r="J294" s="3"/>
      <c r="K294" s="3"/>
      <c r="L294" s="7"/>
      <c r="M294" s="7"/>
      <c r="N294" s="7"/>
    </row>
    <row r="296" spans="2:3" ht="15.75">
      <c r="B296" s="14" t="s">
        <v>85</v>
      </c>
      <c r="C296" s="2" t="s">
        <v>22</v>
      </c>
    </row>
    <row r="297" spans="2:3" ht="15.75">
      <c r="B297" s="14"/>
      <c r="C297" s="2"/>
    </row>
    <row r="298" spans="3:4" ht="15">
      <c r="C298" t="s">
        <v>8</v>
      </c>
      <c r="D298" t="s">
        <v>14</v>
      </c>
    </row>
    <row r="301" spans="3:13" ht="15">
      <c r="C301" s="3"/>
      <c r="D301" s="3"/>
      <c r="E301" s="3"/>
      <c r="F301" s="3"/>
      <c r="G301" s="3"/>
      <c r="H301" s="3"/>
      <c r="I301" s="11" t="s">
        <v>18</v>
      </c>
      <c r="J301" s="3"/>
      <c r="K301" s="3"/>
      <c r="L301" s="3"/>
      <c r="M301" s="1" t="s">
        <v>98</v>
      </c>
    </row>
    <row r="302" spans="6:14" ht="15">
      <c r="F302" s="3"/>
      <c r="G302" s="3"/>
      <c r="H302" s="3"/>
      <c r="I302" s="1" t="s">
        <v>19</v>
      </c>
      <c r="J302" s="3"/>
      <c r="K302" s="3"/>
      <c r="L302" s="3"/>
      <c r="M302" s="1" t="s">
        <v>20</v>
      </c>
      <c r="N302" s="3"/>
    </row>
    <row r="303" spans="6:14" ht="15">
      <c r="F303" s="3"/>
      <c r="G303" s="3"/>
      <c r="H303" s="3"/>
      <c r="I303" s="11" t="s">
        <v>163</v>
      </c>
      <c r="J303" s="3"/>
      <c r="K303" s="3"/>
      <c r="L303" s="3"/>
      <c r="M303" s="11" t="s">
        <v>163</v>
      </c>
      <c r="N303" s="11"/>
    </row>
    <row r="304" spans="4:14" ht="15">
      <c r="D304" s="3" t="s">
        <v>116</v>
      </c>
      <c r="G304" s="3"/>
      <c r="H304" s="3"/>
      <c r="I304" s="7">
        <v>0</v>
      </c>
      <c r="J304" s="3"/>
      <c r="K304" s="3"/>
      <c r="L304" s="3"/>
      <c r="M304" s="7">
        <v>0</v>
      </c>
      <c r="N304" s="7"/>
    </row>
    <row r="305" spans="4:14" ht="15">
      <c r="D305" s="3" t="s">
        <v>100</v>
      </c>
      <c r="G305" s="3"/>
      <c r="H305" s="3"/>
      <c r="I305" s="7">
        <v>39227</v>
      </c>
      <c r="J305" s="3"/>
      <c r="K305" s="3"/>
      <c r="L305" s="3"/>
      <c r="M305" s="7">
        <v>199121</v>
      </c>
      <c r="N305" s="7"/>
    </row>
    <row r="306" spans="4:14" ht="15">
      <c r="D306" s="3" t="s">
        <v>172</v>
      </c>
      <c r="G306" s="3"/>
      <c r="H306" s="3"/>
      <c r="I306" s="7">
        <v>6100</v>
      </c>
      <c r="J306" s="3"/>
      <c r="K306" s="3"/>
      <c r="L306" s="3"/>
      <c r="M306" s="7">
        <v>18694</v>
      </c>
      <c r="N306" s="7"/>
    </row>
    <row r="307" spans="6:14" ht="15">
      <c r="F307" s="3"/>
      <c r="G307" s="3"/>
      <c r="H307" s="3"/>
      <c r="I307" s="7"/>
      <c r="J307" s="3"/>
      <c r="K307" s="3"/>
      <c r="L307" s="3"/>
      <c r="M307" s="7"/>
      <c r="N307" s="7"/>
    </row>
    <row r="308" spans="3:4" ht="15">
      <c r="C308" t="s">
        <v>9</v>
      </c>
      <c r="D308" t="s">
        <v>302</v>
      </c>
    </row>
    <row r="309" spans="4:14" ht="15">
      <c r="D309" s="8"/>
      <c r="E309" s="8"/>
      <c r="F309" s="8"/>
      <c r="G309" s="8"/>
      <c r="H309" s="8"/>
      <c r="I309" s="8"/>
      <c r="J309" s="8"/>
      <c r="K309" s="8"/>
      <c r="L309" s="8"/>
      <c r="M309" s="8"/>
      <c r="N309" s="3"/>
    </row>
    <row r="310" spans="4:14" ht="15">
      <c r="D310" s="22"/>
      <c r="E310" s="8"/>
      <c r="F310" s="8"/>
      <c r="G310" s="8"/>
      <c r="H310" s="8"/>
      <c r="I310" s="8"/>
      <c r="J310" s="8"/>
      <c r="K310" s="8"/>
      <c r="L310" s="8"/>
      <c r="M310" s="42" t="s">
        <v>163</v>
      </c>
      <c r="N310" s="40"/>
    </row>
    <row r="311" spans="4:14" ht="15">
      <c r="D311" s="22" t="s">
        <v>23</v>
      </c>
      <c r="E311" s="8"/>
      <c r="F311" s="8"/>
      <c r="G311" s="8"/>
      <c r="H311" s="8"/>
      <c r="I311" s="8"/>
      <c r="J311" s="8"/>
      <c r="K311" s="12"/>
      <c r="L311" s="12"/>
      <c r="M311" s="41">
        <v>4210230</v>
      </c>
      <c r="N311" s="7"/>
    </row>
    <row r="312" spans="4:14" ht="15">
      <c r="D312" s="22" t="s">
        <v>24</v>
      </c>
      <c r="E312" s="8"/>
      <c r="F312" s="8"/>
      <c r="G312" s="8"/>
      <c r="H312" s="8"/>
      <c r="I312" s="8"/>
      <c r="J312" s="8"/>
      <c r="K312" s="12"/>
      <c r="L312" s="12"/>
      <c r="M312" s="41">
        <v>1033781</v>
      </c>
      <c r="N312" s="7"/>
    </row>
    <row r="313" spans="4:14" ht="15">
      <c r="D313" s="22" t="s">
        <v>25</v>
      </c>
      <c r="E313" s="8"/>
      <c r="F313" s="8"/>
      <c r="G313" s="8"/>
      <c r="H313" s="8"/>
      <c r="I313" s="8"/>
      <c r="J313" s="8"/>
      <c r="K313" s="8"/>
      <c r="L313" s="8"/>
      <c r="M313" s="41">
        <v>1033781</v>
      </c>
      <c r="N313" s="7"/>
    </row>
    <row r="314" spans="6:14" ht="15">
      <c r="F314" s="3"/>
      <c r="G314" s="3"/>
      <c r="H314" s="3"/>
      <c r="I314" s="3"/>
      <c r="J314" s="3"/>
      <c r="K314" s="3"/>
      <c r="L314" s="7"/>
      <c r="M314" s="7"/>
      <c r="N314" s="7"/>
    </row>
    <row r="315" spans="6:14" ht="15">
      <c r="F315" s="3"/>
      <c r="G315" s="3"/>
      <c r="H315" s="3"/>
      <c r="I315" s="3"/>
      <c r="J315" s="3"/>
      <c r="K315" s="3"/>
      <c r="L315" s="7"/>
      <c r="M315" s="7"/>
      <c r="N315" s="7"/>
    </row>
    <row r="316" spans="6:14" ht="15">
      <c r="F316" s="3"/>
      <c r="G316" s="3"/>
      <c r="H316" s="3"/>
      <c r="I316" s="3"/>
      <c r="J316" s="3"/>
      <c r="K316" s="3"/>
      <c r="L316" s="7"/>
      <c r="M316" s="7"/>
      <c r="N316" s="7"/>
    </row>
    <row r="317" spans="6:14" ht="15">
      <c r="F317" s="3"/>
      <c r="G317" s="3"/>
      <c r="H317" s="3"/>
      <c r="I317" s="3"/>
      <c r="J317" s="3"/>
      <c r="K317" s="3"/>
      <c r="L317" s="7"/>
      <c r="M317" s="7"/>
      <c r="N317" s="7"/>
    </row>
    <row r="318" spans="2:14" ht="15">
      <c r="B318" s="14"/>
      <c r="F318" s="3"/>
      <c r="G318" s="3"/>
      <c r="H318" s="3"/>
      <c r="I318" s="3"/>
      <c r="J318" s="3"/>
      <c r="K318" s="3"/>
      <c r="L318" s="7"/>
      <c r="M318" s="7"/>
      <c r="N318" s="7"/>
    </row>
    <row r="319" spans="2:18" ht="15">
      <c r="B319" s="14"/>
      <c r="C319" s="32"/>
      <c r="D319" s="32"/>
      <c r="E319" s="32"/>
      <c r="F319" s="32"/>
      <c r="G319" s="32"/>
      <c r="H319" s="32"/>
      <c r="I319" s="32"/>
      <c r="J319" s="32"/>
      <c r="K319" s="32"/>
      <c r="L319" s="32"/>
      <c r="M319" s="32"/>
      <c r="N319" s="32"/>
      <c r="O319" s="32"/>
      <c r="P319" s="32"/>
      <c r="Q319" s="32"/>
      <c r="R319" s="32"/>
    </row>
    <row r="320" spans="2:18" ht="15">
      <c r="B320" s="14"/>
      <c r="C320" s="183"/>
      <c r="D320" s="183"/>
      <c r="E320" s="183"/>
      <c r="F320" s="183"/>
      <c r="G320" s="183"/>
      <c r="H320" s="183"/>
      <c r="I320" s="183"/>
      <c r="J320" s="183"/>
      <c r="K320" s="183"/>
      <c r="L320" s="183"/>
      <c r="M320" s="183"/>
      <c r="N320" s="183"/>
      <c r="O320" s="183"/>
      <c r="P320" s="69"/>
      <c r="Q320" s="69"/>
      <c r="R320" s="69"/>
    </row>
    <row r="321" spans="2:18" ht="15">
      <c r="B321" s="14"/>
      <c r="C321" s="187"/>
      <c r="D321" s="187"/>
      <c r="E321" s="187"/>
      <c r="F321" s="187"/>
      <c r="G321" s="187"/>
      <c r="H321" s="187"/>
      <c r="I321" s="187"/>
      <c r="J321" s="187"/>
      <c r="K321" s="187"/>
      <c r="L321" s="187"/>
      <c r="M321" s="187"/>
      <c r="N321" s="187"/>
      <c r="O321" s="187"/>
      <c r="P321" s="33"/>
      <c r="Q321" s="33"/>
      <c r="R321" s="33"/>
    </row>
    <row r="322" spans="2:18" ht="15">
      <c r="B322" s="14" t="s">
        <v>86</v>
      </c>
      <c r="C322" s="33"/>
      <c r="D322" s="33"/>
      <c r="E322" s="33"/>
      <c r="F322" s="33"/>
      <c r="G322" s="33"/>
      <c r="H322" s="33"/>
      <c r="I322" s="33"/>
      <c r="J322" s="33"/>
      <c r="K322" s="33"/>
      <c r="L322" s="33"/>
      <c r="M322" s="33"/>
      <c r="N322" s="33"/>
      <c r="O322" s="33"/>
      <c r="P322" s="33"/>
      <c r="Q322" s="33"/>
      <c r="R322" s="33"/>
    </row>
    <row r="323" spans="3:18" ht="15">
      <c r="C323" s="33"/>
      <c r="D323" s="33"/>
      <c r="E323" s="33"/>
      <c r="F323" s="33"/>
      <c r="G323" s="33"/>
      <c r="H323" s="33"/>
      <c r="I323" s="33"/>
      <c r="J323" s="33"/>
      <c r="K323" s="33"/>
      <c r="L323" s="33"/>
      <c r="M323" s="33"/>
      <c r="N323" s="33"/>
      <c r="O323" s="33"/>
      <c r="P323" s="33"/>
      <c r="Q323" s="33"/>
      <c r="R323" s="33"/>
    </row>
    <row r="324" spans="3:18" ht="15">
      <c r="C324" s="33"/>
      <c r="D324" s="33"/>
      <c r="E324" s="33"/>
      <c r="F324" s="33"/>
      <c r="G324" s="33"/>
      <c r="H324" s="33"/>
      <c r="I324" s="33"/>
      <c r="J324" s="33"/>
      <c r="K324" s="33"/>
      <c r="L324" s="33"/>
      <c r="M324" s="33"/>
      <c r="N324" s="33"/>
      <c r="O324" s="33"/>
      <c r="P324" s="33"/>
      <c r="Q324" s="33"/>
      <c r="R324" s="33"/>
    </row>
    <row r="325" spans="3:18" ht="15">
      <c r="C325" s="33"/>
      <c r="D325" s="33"/>
      <c r="E325" s="33"/>
      <c r="F325" s="33"/>
      <c r="G325" s="33"/>
      <c r="H325" s="33"/>
      <c r="I325" s="33"/>
      <c r="J325" s="33"/>
      <c r="K325" s="33"/>
      <c r="L325" s="33"/>
      <c r="M325" s="33"/>
      <c r="N325" s="33"/>
      <c r="O325" s="33"/>
      <c r="P325" s="33"/>
      <c r="Q325" s="33"/>
      <c r="R325" s="33"/>
    </row>
    <row r="326" spans="3:18" ht="15">
      <c r="C326" s="33"/>
      <c r="D326" s="33"/>
      <c r="E326" s="33"/>
      <c r="F326" s="33"/>
      <c r="G326" s="33"/>
      <c r="H326" s="33"/>
      <c r="I326" s="33"/>
      <c r="J326" s="33"/>
      <c r="K326" s="33"/>
      <c r="L326" s="33"/>
      <c r="M326" s="33"/>
      <c r="N326" s="33"/>
      <c r="O326" s="33"/>
      <c r="P326" s="33"/>
      <c r="Q326" s="33"/>
      <c r="R326" s="33"/>
    </row>
    <row r="327" spans="3:18" ht="15">
      <c r="C327" s="33"/>
      <c r="D327" s="33"/>
      <c r="E327" s="33"/>
      <c r="F327" s="33"/>
      <c r="G327" s="33"/>
      <c r="H327" s="33"/>
      <c r="I327" s="33"/>
      <c r="J327" s="33"/>
      <c r="K327" s="33"/>
      <c r="L327" s="33"/>
      <c r="M327" s="33"/>
      <c r="N327" s="33"/>
      <c r="O327" s="33"/>
      <c r="P327" s="33"/>
      <c r="Q327" s="33"/>
      <c r="R327" s="33"/>
    </row>
    <row r="328" spans="3:18" ht="15">
      <c r="C328" s="33"/>
      <c r="D328" s="33"/>
      <c r="E328" s="33"/>
      <c r="F328" s="33"/>
      <c r="G328" s="33"/>
      <c r="H328" s="33"/>
      <c r="I328" s="33"/>
      <c r="J328" s="33"/>
      <c r="K328" s="33"/>
      <c r="L328" s="33"/>
      <c r="M328" s="33"/>
      <c r="N328" s="33"/>
      <c r="O328" s="33"/>
      <c r="P328" s="33"/>
      <c r="Q328" s="33"/>
      <c r="R328" s="33"/>
    </row>
    <row r="329" spans="3:18" ht="15">
      <c r="C329" s="33"/>
      <c r="D329" s="33"/>
      <c r="E329" s="33"/>
      <c r="F329" s="33"/>
      <c r="G329" s="33"/>
      <c r="H329" s="33"/>
      <c r="I329" s="33"/>
      <c r="J329" s="33"/>
      <c r="K329" s="33"/>
      <c r="L329" s="33"/>
      <c r="M329" s="33"/>
      <c r="N329" s="33"/>
      <c r="O329" s="33"/>
      <c r="P329" s="33"/>
      <c r="Q329" s="33"/>
      <c r="R329" s="33"/>
    </row>
    <row r="330" spans="2:3" ht="15.75">
      <c r="B330" s="14" t="s">
        <v>87</v>
      </c>
      <c r="C330" s="2" t="s">
        <v>29</v>
      </c>
    </row>
    <row r="331" ht="15">
      <c r="C331" t="s">
        <v>303</v>
      </c>
    </row>
    <row r="332" spans="10:16" ht="15">
      <c r="J332" s="1"/>
      <c r="K332" s="1"/>
      <c r="N332" s="1"/>
      <c r="O332" s="1" t="s">
        <v>163</v>
      </c>
      <c r="P332" s="1"/>
    </row>
    <row r="333" spans="3:4" ht="15.75">
      <c r="C333" t="s">
        <v>26</v>
      </c>
      <c r="D333" s="2" t="s">
        <v>195</v>
      </c>
    </row>
    <row r="334" spans="4:15" ht="15.75">
      <c r="D334" s="2"/>
      <c r="J334" s="5"/>
      <c r="N334" s="5"/>
      <c r="O334" s="5"/>
    </row>
    <row r="335" spans="4:18" ht="15">
      <c r="D335" t="s">
        <v>196</v>
      </c>
      <c r="J335" s="5"/>
      <c r="N335" s="5"/>
      <c r="O335" s="5">
        <v>1294988</v>
      </c>
      <c r="R335" s="117"/>
    </row>
    <row r="336" spans="4:15" ht="15">
      <c r="D336" t="s">
        <v>197</v>
      </c>
      <c r="J336" s="5"/>
      <c r="N336" s="5"/>
      <c r="O336" s="5">
        <v>8304345</v>
      </c>
    </row>
    <row r="337" spans="4:15" ht="15.75" thickBot="1">
      <c r="D337" t="s">
        <v>198</v>
      </c>
      <c r="I337" s="7"/>
      <c r="J337" s="7"/>
      <c r="K337" s="5"/>
      <c r="N337" s="5"/>
      <c r="O337" s="16">
        <f>SUM(O335:O336)</f>
        <v>9599333</v>
      </c>
    </row>
    <row r="338" spans="9:15" ht="15.75" thickTop="1">
      <c r="I338" s="5"/>
      <c r="J338" s="5"/>
      <c r="K338" s="5"/>
      <c r="N338" s="7"/>
      <c r="O338" s="7"/>
    </row>
    <row r="339" spans="3:15" ht="15.75">
      <c r="C339" t="s">
        <v>27</v>
      </c>
      <c r="D339" s="2" t="s">
        <v>199</v>
      </c>
      <c r="I339" s="5"/>
      <c r="J339" s="5"/>
      <c r="K339" s="5"/>
      <c r="N339" s="5"/>
      <c r="O339" s="5"/>
    </row>
    <row r="340" spans="4:15" ht="15.75">
      <c r="D340" s="2"/>
      <c r="I340" s="5"/>
      <c r="J340" s="5"/>
      <c r="K340" s="5"/>
      <c r="N340" s="5"/>
      <c r="O340" s="5"/>
    </row>
    <row r="341" spans="4:15" ht="15">
      <c r="D341" s="10" t="s">
        <v>200</v>
      </c>
      <c r="I341" s="5"/>
      <c r="J341" s="5"/>
      <c r="K341" s="5"/>
      <c r="N341" s="5"/>
      <c r="O341" s="5">
        <v>8268802</v>
      </c>
    </row>
    <row r="342" spans="4:18" ht="15">
      <c r="D342" t="s">
        <v>201</v>
      </c>
      <c r="I342" s="5"/>
      <c r="J342" s="5"/>
      <c r="K342" s="5"/>
      <c r="N342" s="5"/>
      <c r="O342" s="5">
        <v>1330531</v>
      </c>
      <c r="R342" s="117"/>
    </row>
    <row r="343" spans="4:18" ht="15.75" thickBot="1">
      <c r="D343" t="s">
        <v>198</v>
      </c>
      <c r="I343" s="5"/>
      <c r="J343" s="5"/>
      <c r="K343" s="5"/>
      <c r="N343" s="7"/>
      <c r="O343" s="16">
        <f>SUM(O341:O342)</f>
        <v>9599333</v>
      </c>
      <c r="R343" s="5"/>
    </row>
    <row r="344" spans="9:16" ht="15.75" thickTop="1">
      <c r="I344" s="5"/>
      <c r="J344" s="5"/>
      <c r="K344" s="5"/>
      <c r="N344" s="5"/>
      <c r="O344" s="5"/>
      <c r="P344" s="5"/>
    </row>
    <row r="345" spans="9:14" ht="15">
      <c r="I345" s="5"/>
      <c r="J345" s="5"/>
      <c r="K345" s="5"/>
      <c r="M345" s="7"/>
      <c r="N345" s="7"/>
    </row>
    <row r="346" spans="9:14" ht="15">
      <c r="I346" s="5"/>
      <c r="J346" s="5"/>
      <c r="K346" s="5"/>
      <c r="M346" s="7"/>
      <c r="N346" s="7"/>
    </row>
    <row r="347" spans="9:14" ht="15">
      <c r="I347" s="5"/>
      <c r="J347" s="5"/>
      <c r="K347" s="5"/>
      <c r="M347" s="7"/>
      <c r="N347" s="7"/>
    </row>
    <row r="348" spans="2:14" ht="15">
      <c r="B348" s="14" t="s">
        <v>88</v>
      </c>
      <c r="I348" s="5"/>
      <c r="J348" s="5"/>
      <c r="K348" s="5"/>
      <c r="L348" s="7"/>
      <c r="M348" s="7"/>
      <c r="N348" s="7"/>
    </row>
    <row r="349" spans="3:18" ht="15">
      <c r="C349" s="32"/>
      <c r="D349" s="32"/>
      <c r="E349" s="32"/>
      <c r="F349" s="32"/>
      <c r="G349" s="32"/>
      <c r="H349" s="32"/>
      <c r="I349" s="32"/>
      <c r="J349" s="32"/>
      <c r="K349" s="32"/>
      <c r="L349" s="32"/>
      <c r="M349" s="32"/>
      <c r="N349" s="32"/>
      <c r="O349" s="32"/>
      <c r="P349" s="32"/>
      <c r="Q349" s="32"/>
      <c r="R349" s="32"/>
    </row>
    <row r="350" spans="2:18" ht="15">
      <c r="B350" s="14"/>
      <c r="C350" s="32"/>
      <c r="D350" s="32"/>
      <c r="E350" s="32"/>
      <c r="F350" s="32"/>
      <c r="G350" s="32"/>
      <c r="H350" s="32"/>
      <c r="I350" s="32"/>
      <c r="J350" s="32"/>
      <c r="K350" s="32"/>
      <c r="L350" s="32"/>
      <c r="M350" s="32"/>
      <c r="N350" s="32"/>
      <c r="O350" s="32"/>
      <c r="P350" s="32"/>
      <c r="Q350" s="32"/>
      <c r="R350" s="32"/>
    </row>
    <row r="351" spans="2:18" ht="15">
      <c r="B351" s="14"/>
      <c r="C351" s="32"/>
      <c r="D351" s="32"/>
      <c r="E351" s="32"/>
      <c r="F351" s="32"/>
      <c r="G351" s="32"/>
      <c r="H351" s="32"/>
      <c r="I351" s="32"/>
      <c r="J351" s="32"/>
      <c r="K351" s="32"/>
      <c r="L351" s="32"/>
      <c r="M351" s="32"/>
      <c r="N351" s="32"/>
      <c r="O351" s="32"/>
      <c r="P351" s="32"/>
      <c r="Q351" s="32"/>
      <c r="R351" s="32"/>
    </row>
    <row r="352" spans="2:18" ht="15">
      <c r="B352" s="14"/>
      <c r="C352" s="32"/>
      <c r="D352" s="32"/>
      <c r="E352" s="32"/>
      <c r="F352" s="32"/>
      <c r="G352" s="32"/>
      <c r="H352" s="32"/>
      <c r="I352" s="32"/>
      <c r="J352" s="32"/>
      <c r="K352" s="32"/>
      <c r="L352" s="32"/>
      <c r="M352" s="32"/>
      <c r="N352" s="32"/>
      <c r="O352" s="32"/>
      <c r="P352" s="32"/>
      <c r="Q352" s="32"/>
      <c r="R352" s="32"/>
    </row>
    <row r="353" spans="2:18" ht="15">
      <c r="B353" s="14"/>
      <c r="C353" s="32"/>
      <c r="D353" s="32"/>
      <c r="E353" s="32"/>
      <c r="F353" s="32"/>
      <c r="G353" s="32"/>
      <c r="H353" s="32"/>
      <c r="I353" s="32"/>
      <c r="J353" s="32"/>
      <c r="K353" s="32"/>
      <c r="L353" s="32"/>
      <c r="M353" s="32"/>
      <c r="N353" s="32"/>
      <c r="O353" s="32"/>
      <c r="P353" s="32"/>
      <c r="Q353" s="32"/>
      <c r="R353" s="32"/>
    </row>
    <row r="355" ht="15">
      <c r="B355" s="14" t="s">
        <v>89</v>
      </c>
    </row>
    <row r="356" spans="3:18" ht="15">
      <c r="C356" s="32"/>
      <c r="D356" s="32"/>
      <c r="E356" s="32"/>
      <c r="F356" s="32"/>
      <c r="G356" s="32"/>
      <c r="H356" s="32"/>
      <c r="I356" s="32"/>
      <c r="J356" s="32"/>
      <c r="K356" s="32"/>
      <c r="L356" s="32"/>
      <c r="M356" s="32"/>
      <c r="N356" s="32"/>
      <c r="O356" s="32"/>
      <c r="P356" s="32"/>
      <c r="Q356" s="32"/>
      <c r="R356" s="32"/>
    </row>
    <row r="357" spans="2:18" ht="15">
      <c r="B357" s="14"/>
      <c r="C357" s="183"/>
      <c r="D357" s="183"/>
      <c r="E357" s="183"/>
      <c r="F357" s="183"/>
      <c r="G357" s="183"/>
      <c r="H357" s="183"/>
      <c r="I357" s="183"/>
      <c r="J357" s="183"/>
      <c r="K357" s="183"/>
      <c r="L357" s="183"/>
      <c r="M357" s="183"/>
      <c r="N357" s="183"/>
      <c r="O357" s="183"/>
      <c r="P357" s="69"/>
      <c r="Q357" s="69"/>
      <c r="R357" s="69"/>
    </row>
    <row r="359" ht="15">
      <c r="B359" s="3"/>
    </row>
    <row r="370" ht="15">
      <c r="B370" s="14"/>
    </row>
    <row r="371" ht="15">
      <c r="B371" s="14"/>
    </row>
    <row r="372" ht="15">
      <c r="B372" s="14"/>
    </row>
    <row r="373" ht="15">
      <c r="B373" s="14"/>
    </row>
    <row r="374" ht="15">
      <c r="B374" s="14"/>
    </row>
    <row r="375" ht="15">
      <c r="B375" s="14"/>
    </row>
    <row r="376" ht="15">
      <c r="B376" s="14"/>
    </row>
    <row r="377" ht="15">
      <c r="B377" s="14"/>
    </row>
    <row r="378" ht="15">
      <c r="B378" s="14"/>
    </row>
    <row r="379" ht="15">
      <c r="B379" s="14"/>
    </row>
    <row r="380" ht="15">
      <c r="B380" s="14"/>
    </row>
    <row r="381" ht="15">
      <c r="B381" s="14"/>
    </row>
    <row r="382" ht="15">
      <c r="B382" s="14"/>
    </row>
    <row r="383" ht="15">
      <c r="B383" s="14"/>
    </row>
    <row r="384" ht="15">
      <c r="B384" s="14"/>
    </row>
    <row r="385" ht="15">
      <c r="B385" s="14"/>
    </row>
    <row r="386" ht="15">
      <c r="B386" s="14"/>
    </row>
    <row r="387" ht="15">
      <c r="B387" s="14"/>
    </row>
    <row r="388" ht="15">
      <c r="B388" s="14"/>
    </row>
    <row r="389" ht="15">
      <c r="B389" s="14"/>
    </row>
    <row r="390" ht="15">
      <c r="B390" s="14"/>
    </row>
    <row r="391" ht="15">
      <c r="B391" s="14"/>
    </row>
    <row r="392" ht="15">
      <c r="B392" s="14"/>
    </row>
    <row r="393" ht="15">
      <c r="B393" s="14"/>
    </row>
    <row r="397" ht="15">
      <c r="B397" s="14" t="s">
        <v>90</v>
      </c>
    </row>
    <row r="403" spans="2:3" ht="15.75">
      <c r="B403" s="14" t="s">
        <v>91</v>
      </c>
      <c r="C403" s="28" t="s">
        <v>42</v>
      </c>
    </row>
    <row r="405" spans="11:16" ht="15">
      <c r="K405" s="3"/>
      <c r="L405" s="18" t="s">
        <v>4</v>
      </c>
      <c r="M405" s="23"/>
      <c r="N405" s="23"/>
      <c r="P405" s="18" t="s">
        <v>97</v>
      </c>
    </row>
    <row r="406" spans="11:17" ht="15">
      <c r="K406" s="18" t="s">
        <v>5</v>
      </c>
      <c r="L406" s="17"/>
      <c r="M406" s="18" t="s">
        <v>10</v>
      </c>
      <c r="N406" s="18"/>
      <c r="O406" s="3"/>
      <c r="P406" s="3"/>
      <c r="Q406" s="18"/>
    </row>
    <row r="407" spans="11:17" ht="15">
      <c r="K407" s="18" t="s">
        <v>6</v>
      </c>
      <c r="L407" s="17"/>
      <c r="M407" s="18" t="s">
        <v>6</v>
      </c>
      <c r="N407" s="18"/>
      <c r="O407" s="18" t="s">
        <v>5</v>
      </c>
      <c r="P407" s="18"/>
      <c r="Q407" s="18" t="s">
        <v>10</v>
      </c>
    </row>
    <row r="408" spans="11:17" ht="15">
      <c r="K408" s="18" t="s">
        <v>7</v>
      </c>
      <c r="L408" s="17"/>
      <c r="M408" s="18" t="s">
        <v>7</v>
      </c>
      <c r="N408" s="18"/>
      <c r="O408" s="18" t="s">
        <v>6</v>
      </c>
      <c r="P408" s="18"/>
      <c r="Q408" s="18" t="s">
        <v>6</v>
      </c>
    </row>
    <row r="409" spans="11:17" ht="15">
      <c r="K409" s="18" t="s">
        <v>282</v>
      </c>
      <c r="L409" s="17"/>
      <c r="M409" s="19" t="s">
        <v>300</v>
      </c>
      <c r="N409" s="19"/>
      <c r="O409" s="18" t="str">
        <f>+K409</f>
        <v>30/6/2006</v>
      </c>
      <c r="P409" s="17"/>
      <c r="Q409" s="19" t="str">
        <f>+M409</f>
        <v>30/6/2005</v>
      </c>
    </row>
    <row r="413" spans="3:17" ht="15">
      <c r="C413" t="s">
        <v>26</v>
      </c>
      <c r="D413" t="s">
        <v>92</v>
      </c>
      <c r="K413" s="5"/>
      <c r="M413" s="5"/>
      <c r="O413" s="5"/>
      <c r="Q413" s="5"/>
    </row>
    <row r="414" spans="11:17" ht="15">
      <c r="K414" s="5"/>
      <c r="M414" s="5"/>
      <c r="O414" s="5"/>
      <c r="Q414" s="5"/>
    </row>
    <row r="415" spans="4:17" ht="15">
      <c r="D415" t="s">
        <v>110</v>
      </c>
      <c r="K415" s="7">
        <v>946774.452797248</v>
      </c>
      <c r="L415" s="3"/>
      <c r="M415" s="7">
        <v>1301602</v>
      </c>
      <c r="N415" s="3"/>
      <c r="O415" s="7">
        <v>982591.3811465921</v>
      </c>
      <c r="P415" s="3"/>
      <c r="Q415" s="7">
        <v>2299870</v>
      </c>
    </row>
    <row r="416" spans="4:17" ht="15">
      <c r="D416" t="s">
        <v>93</v>
      </c>
      <c r="K416" s="34"/>
      <c r="L416" s="34"/>
      <c r="M416" s="34"/>
      <c r="N416" s="34"/>
      <c r="O416" s="34"/>
      <c r="P416" s="34"/>
      <c r="Q416" s="34"/>
    </row>
    <row r="417" spans="4:17" ht="15">
      <c r="D417" t="s">
        <v>95</v>
      </c>
      <c r="K417" s="135">
        <v>90205583.33333333</v>
      </c>
      <c r="L417" s="135"/>
      <c r="M417" s="135">
        <v>90952333</v>
      </c>
      <c r="N417" s="135"/>
      <c r="O417" s="7">
        <v>90205583.33333333</v>
      </c>
      <c r="P417" s="135"/>
      <c r="Q417" s="135">
        <v>90952333</v>
      </c>
    </row>
    <row r="418" spans="4:17" ht="15">
      <c r="D418" t="s">
        <v>96</v>
      </c>
      <c r="K418" s="118">
        <f>+K415/K417*100</f>
        <v>1.0495741148290874</v>
      </c>
      <c r="M418" s="118">
        <f>+M415/M417*100</f>
        <v>1.4310814874864177</v>
      </c>
      <c r="O418" s="118">
        <f>+O415/O417*100</f>
        <v>1.089280003340435</v>
      </c>
      <c r="Q418" s="118">
        <f>+Q415/Q417*100</f>
        <v>2.5286542127512</v>
      </c>
    </row>
    <row r="419" spans="11:17" ht="15">
      <c r="K419" s="5"/>
      <c r="M419" s="118"/>
      <c r="Q419" s="118"/>
    </row>
    <row r="420" ht="15">
      <c r="K420" s="5"/>
    </row>
    <row r="422" spans="9:16" ht="15">
      <c r="I422" s="34"/>
      <c r="J422" s="34"/>
      <c r="K422" s="34"/>
      <c r="L422" s="34"/>
      <c r="M422" s="34"/>
      <c r="N422" s="34"/>
      <c r="O422" s="34"/>
      <c r="P422" s="34"/>
    </row>
    <row r="423" spans="9:16" ht="15">
      <c r="I423" s="34"/>
      <c r="J423" s="34"/>
      <c r="K423" s="34"/>
      <c r="L423" s="34"/>
      <c r="M423" s="34"/>
      <c r="N423" s="34"/>
      <c r="O423" s="34"/>
      <c r="P423" s="34"/>
    </row>
    <row r="424" spans="4:16" ht="15">
      <c r="D424" t="s">
        <v>37</v>
      </c>
      <c r="I424" s="34"/>
      <c r="J424" s="34"/>
      <c r="K424" s="34"/>
      <c r="L424" s="34"/>
      <c r="M424" s="34"/>
      <c r="N424" s="34"/>
      <c r="O424" s="34"/>
      <c r="P424" s="34"/>
    </row>
    <row r="425" ht="15">
      <c r="D425" s="17" t="s">
        <v>36</v>
      </c>
    </row>
    <row r="426" ht="15">
      <c r="D426" s="17"/>
    </row>
    <row r="428" spans="2:14" ht="15">
      <c r="B428" s="14" t="s">
        <v>246</v>
      </c>
      <c r="I428" s="5"/>
      <c r="J428" s="5"/>
      <c r="K428" s="5"/>
      <c r="L428" s="7"/>
      <c r="M428" s="7"/>
      <c r="N428" s="7"/>
    </row>
    <row r="429" spans="3:18" ht="15">
      <c r="C429" s="32"/>
      <c r="D429" s="32"/>
      <c r="E429" s="32"/>
      <c r="F429" s="32"/>
      <c r="G429" s="32"/>
      <c r="H429" s="32"/>
      <c r="I429" s="32"/>
      <c r="J429" s="32"/>
      <c r="K429" s="32"/>
      <c r="L429" s="32"/>
      <c r="M429" s="32"/>
      <c r="N429" s="32"/>
      <c r="O429" s="32"/>
      <c r="P429" s="32"/>
      <c r="Q429" s="32"/>
      <c r="R429" s="32"/>
    </row>
    <row r="430" spans="2:18" ht="15">
      <c r="B430" s="14"/>
      <c r="C430" s="32"/>
      <c r="D430" s="32"/>
      <c r="E430" s="32"/>
      <c r="F430" s="32"/>
      <c r="G430" s="32"/>
      <c r="H430" s="32"/>
      <c r="I430" s="32"/>
      <c r="J430" s="32"/>
      <c r="K430" s="32"/>
      <c r="L430" s="32"/>
      <c r="M430" s="32"/>
      <c r="N430" s="32"/>
      <c r="O430" s="32"/>
      <c r="P430" s="32"/>
      <c r="Q430" s="32"/>
      <c r="R430" s="32"/>
    </row>
    <row r="431" spans="2:18" ht="15">
      <c r="B431" s="14"/>
      <c r="C431" s="32"/>
      <c r="D431" s="32"/>
      <c r="E431" s="32"/>
      <c r="F431" s="32"/>
      <c r="G431" s="32"/>
      <c r="H431" s="32"/>
      <c r="I431" s="32"/>
      <c r="J431" s="32"/>
      <c r="K431" s="32"/>
      <c r="L431" s="32"/>
      <c r="M431" s="32"/>
      <c r="N431" s="32"/>
      <c r="O431" s="32"/>
      <c r="P431" s="32"/>
      <c r="Q431" s="32"/>
      <c r="R431" s="32"/>
    </row>
    <row r="432" spans="2:18" ht="15">
      <c r="B432" s="14"/>
      <c r="C432" s="32"/>
      <c r="D432" s="32"/>
      <c r="E432" s="32"/>
      <c r="F432" s="32"/>
      <c r="G432" s="32"/>
      <c r="H432" s="32"/>
      <c r="I432" s="32"/>
      <c r="J432" s="32"/>
      <c r="K432" s="32"/>
      <c r="L432" s="32"/>
      <c r="M432" s="32"/>
      <c r="N432" s="32"/>
      <c r="O432" s="32"/>
      <c r="P432" s="32"/>
      <c r="Q432" s="32"/>
      <c r="R432" s="32"/>
    </row>
    <row r="433" ht="15">
      <c r="B433" t="s">
        <v>33</v>
      </c>
    </row>
    <row r="434" ht="15">
      <c r="B434" t="s">
        <v>1</v>
      </c>
    </row>
    <row r="439" ht="15">
      <c r="B439" t="s">
        <v>34</v>
      </c>
    </row>
    <row r="440" ht="15">
      <c r="B440" t="s">
        <v>35</v>
      </c>
    </row>
    <row r="442" ht="15">
      <c r="B442" s="15" t="s">
        <v>304</v>
      </c>
    </row>
    <row r="443" ht="15">
      <c r="B443" s="15"/>
    </row>
    <row r="444" ht="15">
      <c r="B444" s="15"/>
    </row>
    <row r="452" ht="21.75" customHeight="1"/>
    <row r="453" ht="21.75" customHeight="1"/>
    <row r="454" ht="21.75" customHeight="1"/>
    <row r="455" ht="19.5" customHeight="1"/>
    <row r="456" ht="19.5" customHeight="1">
      <c r="S456" s="56"/>
    </row>
    <row r="457" ht="19.5" customHeight="1">
      <c r="S457" s="56"/>
    </row>
    <row r="458" ht="15">
      <c r="S458" s="56"/>
    </row>
    <row r="459" ht="15">
      <c r="S459" s="56"/>
    </row>
    <row r="465" ht="15">
      <c r="S465" s="56"/>
    </row>
    <row r="466" ht="15">
      <c r="S466" s="56"/>
    </row>
    <row r="467" ht="15">
      <c r="S467" s="56"/>
    </row>
    <row r="468" ht="15">
      <c r="S468" s="56"/>
    </row>
    <row r="508" ht="15" customHeight="1"/>
    <row r="517" ht="15" customHeight="1"/>
  </sheetData>
  <mergeCells count="11">
    <mergeCell ref="C357:O357"/>
    <mergeCell ref="C320:O320"/>
    <mergeCell ref="C321:O321"/>
    <mergeCell ref="C263:O263"/>
    <mergeCell ref="C264:O264"/>
    <mergeCell ref="C286:O286"/>
    <mergeCell ref="C287:O287"/>
    <mergeCell ref="C8:O8"/>
    <mergeCell ref="C121:O121"/>
    <mergeCell ref="C126:O126"/>
    <mergeCell ref="C262:O262"/>
  </mergeCells>
  <printOptions horizontalCentered="1"/>
  <pageMargins left="0.6" right="0.31" top="0.9" bottom="0.59" header="0.5" footer="0.5"/>
  <pageSetup horizontalDpi="600" verticalDpi="600" orientation="portrait" paperSize="9" scale="60" r:id="rId2"/>
  <rowBreaks count="4" manualBreakCount="4">
    <brk id="160" max="255" man="1"/>
    <brk id="242" max="255" man="1"/>
    <brk id="321" max="255" man="1"/>
    <brk id="39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Industronics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Industronics Berhad</dc:title>
  <dc:subject/>
  <dc:creator>Chong Leong Yew</dc:creator>
  <cp:keywords/>
  <dc:description/>
  <cp:lastModifiedBy>Melissa</cp:lastModifiedBy>
  <cp:lastPrinted>2006-08-30T09:18:20Z</cp:lastPrinted>
  <dcterms:created xsi:type="dcterms:W3CDTF">2000-02-23T07:44:06Z</dcterms:created>
  <dcterms:modified xsi:type="dcterms:W3CDTF">2006-08-30T09:30:52Z</dcterms:modified>
  <cp:category/>
  <cp:version/>
  <cp:contentType/>
  <cp:contentStatus/>
</cp:coreProperties>
</file>